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enni\Downloads\"/>
    </mc:Choice>
  </mc:AlternateContent>
  <xr:revisionPtr revIDLastSave="0" documentId="8_{59C3F17F-6AFC-45D4-860F-181F709108A4}" xr6:coauthVersionLast="47" xr6:coauthVersionMax="47" xr10:uidLastSave="{00000000-0000-0000-0000-000000000000}"/>
  <bookViews>
    <workbookView xWindow="-98" yWindow="-98" windowWidth="19396" windowHeight="11475" tabRatio="500" activeTab="1" xr2:uid="{00000000-000D-0000-FFFF-FFFF00000000}"/>
  </bookViews>
  <sheets>
    <sheet name="Start Here" sheetId="1" r:id="rId1"/>
    <sheet name="Project Analyzer" sheetId="2" r:id="rId2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5" i="2" l="1"/>
  <c r="H44" i="2"/>
  <c r="D44" i="2"/>
  <c r="D29" i="2"/>
  <c r="D28" i="2"/>
  <c r="H27" i="2"/>
  <c r="D27" i="2"/>
  <c r="B2" i="2"/>
  <c r="H46" i="2" l="1"/>
  <c r="D45" i="2"/>
  <c r="H28" i="2"/>
  <c r="D46" i="2"/>
  <c r="D32" i="2"/>
  <c r="D30" i="2"/>
  <c r="D31" i="2" s="1"/>
  <c r="H30" i="2" l="1"/>
  <c r="H31" i="2" s="1"/>
  <c r="H32" i="2"/>
  <c r="H29" i="2"/>
  <c r="D34" i="2"/>
  <c r="D33" i="2"/>
  <c r="H33" i="2" l="1"/>
  <c r="H34" i="2"/>
  <c r="D4" i="2" s="1"/>
  <c r="H4" i="2"/>
  <c r="D36" i="2"/>
  <c r="D35" i="2"/>
  <c r="H36" i="2" l="1"/>
  <c r="H35" i="2"/>
  <c r="F4" i="2"/>
  <c r="B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Addicted to ROI</author>
  </authors>
  <commentList>
    <comment ref="F9" authorId="0" shapeId="0" xr:uid="{00000000-0006-0000-0100-000006000000}">
      <text>
        <r>
          <rPr>
            <sz val="10"/>
            <rFont val="Arial"/>
            <family val="2"/>
          </rPr>
          <t>All-in construction cost per sq ft. Often $275-$400 by market and finish.</t>
        </r>
      </text>
    </comment>
    <comment ref="B12" authorId="0" shapeId="0" xr:uid="{00000000-0006-0000-0100-000001000000}">
      <text>
        <r>
          <rPr>
            <sz val="10"/>
            <rFont val="Arial"/>
            <family val="2"/>
          </rPr>
          <t>Equity down on the purchase price. Hard money often 10-20%.</t>
        </r>
      </text>
    </comment>
    <comment ref="B13" authorId="0" shapeId="0" xr:uid="{00000000-0006-0000-0100-000002000000}">
      <text>
        <r>
          <rPr>
            <sz val="10"/>
            <rFont val="Arial"/>
            <family val="2"/>
          </rPr>
          <t>Share of rehab the lender funds. 100% = fully financed; the rest comes from your cash.</t>
        </r>
      </text>
    </comment>
    <comment ref="F15" authorId="0" shapeId="0" xr:uid="{00000000-0006-0000-0100-000007000000}">
      <text>
        <r>
          <rPr>
            <sz val="10"/>
            <rFont val="Arial"/>
            <family val="2"/>
          </rPr>
          <t>Construction loans fund in draws, so you pay interest only on what's drawn. Over a build the average outstanding balance is ~50-60%.</t>
        </r>
      </text>
    </comment>
    <comment ref="B22" authorId="0" shapeId="0" xr:uid="{00000000-0006-0000-0100-000003000000}">
      <text>
        <r>
          <rPr>
            <sz val="10"/>
            <rFont val="Arial"/>
            <family val="2"/>
          </rPr>
          <t>After-repair value: what the renovated house sells for. (ARV)</t>
        </r>
      </text>
    </comment>
    <comment ref="F23" authorId="0" shapeId="0" xr:uid="{00000000-0006-0000-0100-000008000000}">
      <text>
        <r>
          <rPr>
            <sz val="10"/>
            <rFont val="Arial"/>
            <family val="2"/>
          </rPr>
          <t>Added value (or sale price) from the finished ADU. (ARV)</t>
        </r>
      </text>
    </comment>
    <comment ref="B40" authorId="0" shapeId="0" xr:uid="{00000000-0006-0000-0100-000004000000}">
      <text>
        <r>
          <rPr>
            <sz val="10"/>
            <rFont val="Arial"/>
            <family val="2"/>
          </rPr>
          <t>Loan-to-value the bank refinances at, on combined finished value.</t>
        </r>
      </text>
    </comment>
    <comment ref="B46" authorId="0" shapeId="0" xr:uid="{00000000-0006-0000-0100-000005000000}">
      <text>
        <r>
          <rPr>
            <sz val="10"/>
            <rFont val="Arial"/>
            <family val="2"/>
          </rPr>
          <t>Refinance loan minus your cost basis. Positive means you pull cash out.</t>
        </r>
      </text>
    </comment>
  </commentList>
</comments>
</file>

<file path=xl/sharedStrings.xml><?xml version="1.0" encoding="utf-8"?>
<sst xmlns="http://schemas.openxmlformats.org/spreadsheetml/2006/main" count="103" uniqueCount="91">
  <si>
    <t>ADDICTED TO ROI</t>
  </si>
  <si>
    <t>Flip + ADU (DADU) Project Calculator  -  addictedtoroi.com</t>
  </si>
  <si>
    <t>Analyze a flip plus a backyard ADU as one project. The verdict and project KPIs stay pinned at the top; fill the Flip and ADU panels below and the greenlight updates live.</t>
  </si>
  <si>
    <t>Reading the cells</t>
  </si>
  <si>
    <t>Darker teal = type your deal here (starts blank).</t>
  </si>
  <si>
    <t>Lighter teal = an assumption you enter (rate, %, fees).</t>
  </si>
  <si>
    <t>Gray = calculated. Hover red-corner cells for notes.</t>
  </si>
  <si>
    <t>The verdict</t>
  </si>
  <si>
    <t>GREENLIGHT</t>
  </si>
  <si>
    <t>Project profits and project cash-on-cash &gt;= 20%.</t>
  </si>
  <si>
    <t>CAUTION</t>
  </si>
  <si>
    <t>Profits, but the return is thin.</t>
  </si>
  <si>
    <t>PASS</t>
  </si>
  <si>
    <t>The project loses money.</t>
  </si>
  <si>
    <t>ADDICTED TO ROI TOOLS TO RUN THIS PLAY</t>
  </si>
  <si>
    <t>DoorProfit</t>
  </si>
  <si>
    <t>Check neighborhood crime ratings &amp; area data before you buy.</t>
  </si>
  <si>
    <t>RentStager</t>
  </si>
  <si>
    <t>Virtually stage your photos for faster leasing and higher rents.</t>
  </si>
  <si>
    <t>REPS Time</t>
  </si>
  <si>
    <t>Track hours to qualify for Real Estate Professional Status &amp; unlock bonus depreciation.</t>
  </si>
  <si>
    <t>STR Loophole</t>
  </si>
  <si>
    <t>Track material-participation hours for the short-term rental tax loophole.</t>
  </si>
  <si>
    <t>Kids Payroll</t>
  </si>
  <si>
    <t>Put your kids on payroll the right way and shift income tax-free.</t>
  </si>
  <si>
    <t>DISCLAIMER: Provided by Addicted to ROI (Agents Invest LLC) for educational and estimation purposes only. Not financial, investment, tax, or legal advice. The verdict is a rule-of-thumb screen. ADU feasibility, zoning, lender terms, and build costs vary widely - verify locally. (c) Addicted to ROI - addictedtoroi.com</t>
  </si>
  <si>
    <t>ADDICTED TO ROI  -  FLIP + ADU PROJECT CALCULATOR</t>
  </si>
  <si>
    <t>PROJECT PROFIT</t>
  </si>
  <si>
    <t>CASH REQUIRED</t>
  </si>
  <si>
    <t>PROJECT CASH-ON-CASH</t>
  </si>
  <si>
    <t>MARGIN</t>
  </si>
  <si>
    <t>Property Address</t>
  </si>
  <si>
    <t>FLIP</t>
  </si>
  <si>
    <t>ADU / DADU BUILD</t>
  </si>
  <si>
    <t>STEP 1 - PROPERTY</t>
  </si>
  <si>
    <t>STEP 1 - BUILD</t>
  </si>
  <si>
    <t>Purchase Price</t>
  </si>
  <si>
    <t>Build Size (sq ft)</t>
  </si>
  <si>
    <t>Rehab / Renovation</t>
  </si>
  <si>
    <t>Build Cost ($ / sq ft)</t>
  </si>
  <si>
    <t>STEP 2 - FINANCING (interest-only)</t>
  </si>
  <si>
    <t>STEP 2 - CONSTRUCTION LOAN (interest-only)</t>
  </si>
  <si>
    <t>Down Payment (% of purchase)</t>
  </si>
  <si>
    <t>Down Payment (% of build+soft)</t>
  </si>
  <si>
    <t>Finance Rehab (% financed)</t>
  </si>
  <si>
    <t>Interest Rate</t>
  </si>
  <si>
    <t>Build Months</t>
  </si>
  <si>
    <t>Carrying Months</t>
  </si>
  <si>
    <t>Avg % of Loan Drawn</t>
  </si>
  <si>
    <t>Loan Origination (points %)</t>
  </si>
  <si>
    <t>Underwriting Fee ($)</t>
  </si>
  <si>
    <t>Appraisal Fee ($)</t>
  </si>
  <si>
    <t>STEP 3 - COSTS &amp; RESALE</t>
  </si>
  <si>
    <t>Title / Closing Costs ($)</t>
  </si>
  <si>
    <t>Soft Costs (survey/arch/permits)</t>
  </si>
  <si>
    <t>Resale Value / ARV</t>
  </si>
  <si>
    <t>Misc / Contingency</t>
  </si>
  <si>
    <t>Sale Costs (% of sale)</t>
  </si>
  <si>
    <t>Sale Costs (% of value)</t>
  </si>
  <si>
    <t>FLIP RESULTS</t>
  </si>
  <si>
    <t>ADU RESULTS</t>
  </si>
  <si>
    <t>Cost Basis</t>
  </si>
  <si>
    <t>Build Cost</t>
  </si>
  <si>
    <t>Loan Amount</t>
  </si>
  <si>
    <t>Rehab Paid in Cash</t>
  </si>
  <si>
    <t>Avg Drawn Balance</t>
  </si>
  <si>
    <t>Monthly Interest-Only Payment</t>
  </si>
  <si>
    <t>Monthly Interest (on draws)</t>
  </si>
  <si>
    <t>Total Carrying (interest)</t>
  </si>
  <si>
    <t>Total Financing Fees</t>
  </si>
  <si>
    <t>Flip Profit</t>
  </si>
  <si>
    <t>ADU Profit</t>
  </si>
  <si>
    <t>Cash Required</t>
  </si>
  <si>
    <t>Cash-on-Cash</t>
  </si>
  <si>
    <t>Gross Margin</t>
  </si>
  <si>
    <t>ALTERNATIVE: HOLD &amp; REFINANCE INSTEAD OF SELL</t>
  </si>
  <si>
    <t>REFINANCE INPUTS</t>
  </si>
  <si>
    <t>RENTAL INPUTS</t>
  </si>
  <si>
    <t>Refinance LTV</t>
  </si>
  <si>
    <t>Combined Monthly Rent</t>
  </si>
  <si>
    <t>Refi Interest Rate</t>
  </si>
  <si>
    <t>Operating Expenses (% of rent)</t>
  </si>
  <si>
    <t>REFINANCE RESULTS</t>
  </si>
  <si>
    <t>RENTAL RESULTS</t>
  </si>
  <si>
    <t>Combined Appraised Value</t>
  </si>
  <si>
    <t>Refinance Loan (Value x LTV)</t>
  </si>
  <si>
    <t>Combined Cost Basis</t>
  </si>
  <si>
    <t>Est. Monthly Mortgage (30yr)</t>
  </si>
  <si>
    <t>Cash-Out Refi Proceeds</t>
  </si>
  <si>
    <t>Net Monthly Cash Flow (hold)</t>
  </si>
  <si>
    <t>Educational &amp; estimation tool only - not financial, tax, or legal advice. The verdict is a rule-of-thumb screen. ADU feasibility, zoning, and build costs vary - verify locally. (c) Addicted to ROI - addictedtoroi.com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</si>
</sst>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;&quot;($&quot;#,##0\);\-"/>
    <numFmt numFmtId="165" formatCode="0.0%"/>
    <numFmt numFmtId="166" formatCode="\$#,##0.00;&quot;($&quot;#,##0.00\);\-"/>
  </numFmts>
  <fonts count="19" x14ac:knownFonts="1">
    <font>
      <sz val="11"/>
      <color theme="1"/>
      <name val="Calibri"/>
      <family val="2"/>
      <charset val="1"/>
    </font>
    <font>
      <b/>
      <sz val="22"/>
      <color rgb="FFFFFFFF"/>
      <name val="Arial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b/>
      <sz val="10"/>
      <color rgb="FF146178"/>
      <name val="Arial"/>
      <charset val="1"/>
    </font>
    <font>
      <b/>
      <sz val="10"/>
      <color rgb="FFFFFFFF"/>
      <name val="Arial"/>
      <charset val="1"/>
    </font>
    <font>
      <sz val="9"/>
      <color rgb="FF5A6B72"/>
      <name val="Arial"/>
      <charset val="1"/>
    </font>
    <font>
      <b/>
      <sz val="10"/>
      <color rgb="FF0F6FA8"/>
      <name val="Arial"/>
      <charset val="1"/>
    </font>
    <font>
      <sz val="8"/>
      <color rgb="FF5A6B72"/>
      <name val="Arial"/>
      <charset val="1"/>
    </font>
    <font>
      <b/>
      <sz val="14"/>
      <color rgb="FFFFFFFF"/>
      <name val="Arial"/>
      <charset val="1"/>
    </font>
    <font>
      <b/>
      <sz val="8"/>
      <color rgb="FFFFFFFF"/>
      <name val="Arial"/>
      <charset val="1"/>
    </font>
    <font>
      <b/>
      <sz val="13"/>
      <color rgb="FFFFFFFF"/>
      <name val="Arial"/>
      <charset val="1"/>
    </font>
    <font>
      <b/>
      <sz val="9"/>
      <color rgb="FF000000"/>
      <name val="Arial"/>
      <charset val="1"/>
    </font>
    <font>
      <sz val="9"/>
      <color rgb="FF0E3A47"/>
      <name val="Arial"/>
      <charset val="1"/>
    </font>
    <font>
      <b/>
      <sz val="12"/>
      <color rgb="FFFFFFFF"/>
      <name val="Arial"/>
      <charset val="1"/>
    </font>
    <font>
      <b/>
      <sz val="9"/>
      <color rgb="FF146178"/>
      <name val="Arial"/>
      <charset val="1"/>
    </font>
    <font>
      <sz val="10"/>
      <color rgb="FF0E3A47"/>
      <name val="Arial"/>
      <charset val="1"/>
    </font>
    <font>
      <b/>
      <sz val="10"/>
      <color rgb="FF000000"/>
      <name val="Arial"/>
      <charset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1E333C"/>
        <bgColor rgb="FF0E3A47"/>
      </patternFill>
    </fill>
    <fill>
      <patternFill patternType="solid">
        <fgColor rgb="FF146178"/>
        <bgColor rgb="FF0F6FA8"/>
      </patternFill>
    </fill>
    <fill>
      <patternFill patternType="solid">
        <fgColor rgb="FFDCEAF0"/>
        <bgColor rgb="FFCDE3E8"/>
      </patternFill>
    </fill>
    <fill>
      <patternFill patternType="solid">
        <fgColor rgb="FFEFF6F8"/>
        <bgColor rgb="FFF2F6F7"/>
      </patternFill>
    </fill>
    <fill>
      <patternFill patternType="solid">
        <fgColor rgb="FFF2F6F7"/>
        <bgColor rgb="FFEFF6F8"/>
      </patternFill>
    </fill>
    <fill>
      <patternFill patternType="solid">
        <fgColor rgb="FF1B8A4B"/>
        <bgColor rgb="FF008000"/>
      </patternFill>
    </fill>
    <fill>
      <patternFill patternType="solid">
        <fgColor rgb="FFC9892E"/>
        <bgColor rgb="FFFF8080"/>
      </patternFill>
    </fill>
    <fill>
      <patternFill patternType="solid">
        <fgColor rgb="FFB23A3A"/>
        <bgColor rgb="FF993366"/>
      </patternFill>
    </fill>
    <fill>
      <patternFill patternType="solid">
        <fgColor rgb="FFEEF3F4"/>
        <bgColor rgb="FFEFF6F8"/>
      </patternFill>
    </fill>
    <fill>
      <patternFill patternType="solid">
        <fgColor rgb="FF5A6B72"/>
        <bgColor rgb="FF808080"/>
      </patternFill>
    </fill>
    <fill>
      <patternFill patternType="solid">
        <fgColor rgb="FFCDE3E8"/>
        <bgColor rgb="FFDCEAF0"/>
      </patternFill>
    </fill>
  </fills>
  <borders count="3">
    <border>
      <left/>
      <right/>
      <top/>
      <bottom/>
      <diagonal/>
    </border>
    <border>
      <left style="thin">
        <color rgb="FF9FB6BD"/>
      </left>
      <right style="thin">
        <color rgb="FF9FB6BD"/>
      </right>
      <top style="thin">
        <color rgb="FF9FB6BD"/>
      </top>
      <bottom style="thin">
        <color rgb="FF9FB6BD"/>
      </bottom>
      <diagonal/>
    </border>
    <border>
      <left/>
      <right/>
      <top/>
      <bottom style="thin">
        <color rgb="FF2E91AD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 indent="1"/>
    </xf>
    <xf numFmtId="0" fontId="8" fillId="10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center" indent="1"/>
    </xf>
    <xf numFmtId="0" fontId="3" fillId="6" borderId="0" xfId="0" applyFont="1" applyFill="1" applyAlignment="1">
      <alignment horizontal="left" vertical="center" indent="1"/>
    </xf>
    <xf numFmtId="0" fontId="3" fillId="5" borderId="0" xfId="0" applyFont="1" applyFill="1" applyAlignment="1">
      <alignment horizontal="left" vertical="center" indent="1"/>
    </xf>
    <xf numFmtId="0" fontId="3" fillId="4" borderId="0" xfId="0" applyFont="1" applyFill="1" applyAlignment="1">
      <alignment horizontal="left" vertical="center" indent="1"/>
    </xf>
    <xf numFmtId="0" fontId="3" fillId="0" borderId="0" xfId="0" applyFont="1" applyAlignment="1">
      <alignment vertical="top" wrapTex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7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165" fontId="11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16" fillId="4" borderId="1" xfId="0" applyNumberFormat="1" applyFont="1" applyFill="1" applyBorder="1" applyAlignment="1" applyProtection="1">
      <alignment horizontal="right" vertical="center"/>
      <protection locked="0"/>
    </xf>
    <xf numFmtId="1" fontId="16" fillId="4" borderId="1" xfId="0" applyNumberFormat="1" applyFont="1" applyFill="1" applyBorder="1" applyAlignment="1" applyProtection="1">
      <alignment horizontal="right" vertical="center"/>
      <protection locked="0"/>
    </xf>
    <xf numFmtId="166" fontId="16" fillId="5" borderId="1" xfId="0" applyNumberFormat="1" applyFont="1" applyFill="1" applyBorder="1" applyAlignment="1" applyProtection="1">
      <alignment horizontal="right" vertical="center"/>
      <protection locked="0"/>
    </xf>
    <xf numFmtId="165" fontId="16" fillId="5" borderId="1" xfId="0" applyNumberFormat="1" applyFont="1" applyFill="1" applyBorder="1" applyAlignment="1" applyProtection="1">
      <alignment horizontal="right" vertical="center"/>
      <protection locked="0"/>
    </xf>
    <xf numFmtId="1" fontId="16" fillId="5" borderId="1" xfId="0" applyNumberFormat="1" applyFont="1" applyFill="1" applyBorder="1" applyAlignment="1" applyProtection="1">
      <alignment horizontal="right" vertical="center"/>
      <protection locked="0"/>
    </xf>
    <xf numFmtId="164" fontId="16" fillId="5" borderId="1" xfId="0" applyNumberFormat="1" applyFont="1" applyFill="1" applyBorder="1" applyAlignment="1" applyProtection="1">
      <alignment horizontal="right" vertical="center"/>
      <protection locked="0"/>
    </xf>
    <xf numFmtId="0" fontId="3" fillId="6" borderId="0" xfId="0" applyFont="1" applyFill="1" applyAlignment="1">
      <alignment horizontal="left" vertical="center"/>
    </xf>
    <xf numFmtId="164" fontId="3" fillId="6" borderId="1" xfId="0" applyNumberFormat="1" applyFont="1" applyFill="1" applyBorder="1" applyAlignment="1">
      <alignment horizontal="right" vertical="center"/>
    </xf>
    <xf numFmtId="166" fontId="3" fillId="6" borderId="1" xfId="0" applyNumberFormat="1" applyFont="1" applyFill="1" applyBorder="1" applyAlignment="1">
      <alignment horizontal="right" vertical="center"/>
    </xf>
    <xf numFmtId="0" fontId="17" fillId="12" borderId="0" xfId="0" applyFont="1" applyFill="1" applyAlignment="1">
      <alignment horizontal="left" vertical="center"/>
    </xf>
    <xf numFmtId="164" fontId="17" fillId="12" borderId="1" xfId="0" applyNumberFormat="1" applyFont="1" applyFill="1" applyBorder="1" applyAlignment="1">
      <alignment horizontal="right" vertical="center"/>
    </xf>
    <xf numFmtId="0" fontId="17" fillId="6" borderId="0" xfId="0" applyFont="1" applyFill="1" applyAlignment="1">
      <alignment horizontal="left" vertical="center"/>
    </xf>
    <xf numFmtId="164" fontId="17" fillId="6" borderId="1" xfId="0" applyNumberFormat="1" applyFont="1" applyFill="1" applyBorder="1" applyAlignment="1">
      <alignment horizontal="right" vertical="center"/>
    </xf>
    <xf numFmtId="165" fontId="3" fillId="6" borderId="1" xfId="0" applyNumberFormat="1" applyFont="1" applyFill="1" applyBorder="1" applyAlignment="1">
      <alignment horizontal="right" vertical="center"/>
    </xf>
    <xf numFmtId="166" fontId="16" fillId="4" borderId="1" xfId="0" applyNumberFormat="1" applyFont="1" applyFill="1" applyBorder="1" applyAlignment="1" applyProtection="1">
      <alignment horizontal="right" vertical="center"/>
      <protection locked="0"/>
    </xf>
    <xf numFmtId="166" fontId="17" fillId="12" borderId="1" xfId="0" applyNumberFormat="1" applyFont="1" applyFill="1" applyBorder="1" applyAlignment="1">
      <alignment horizontal="right" vertical="center"/>
    </xf>
    <xf numFmtId="165" fontId="11" fillId="3" borderId="0" xfId="0" applyNumberFormat="1" applyFont="1" applyFill="1" applyAlignment="1">
      <alignment horizontal="center" vertical="center"/>
    </xf>
    <xf numFmtId="0" fontId="13" fillId="4" borderId="1" xfId="0" applyFont="1" applyFill="1" applyBorder="1" applyAlignment="1" applyProtection="1">
      <alignment horizontal="left" vertical="center"/>
      <protection locked="0"/>
    </xf>
    <xf numFmtId="0" fontId="14" fillId="3" borderId="1" xfId="0" applyFont="1" applyFill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indent="1"/>
    </xf>
  </cellXfs>
  <cellStyles count="1">
    <cellStyle name="Normal" xfId="0" builtinId="0"/>
  </cellStyles>
  <dxfs count="3">
    <dxf>
      <font>
        <b/>
        <sz val="14"/>
        <color rgb="FFFFFFFF"/>
        <name val="Arial"/>
        <charset val="1"/>
      </font>
      <fill>
        <patternFill>
          <bgColor rgb="FFC9892E"/>
        </patternFill>
      </fill>
    </dxf>
    <dxf>
      <font>
        <b/>
        <sz val="14"/>
        <color rgb="FFFFFFFF"/>
        <name val="Arial"/>
        <charset val="1"/>
      </font>
      <fill>
        <patternFill>
          <bgColor rgb="FFB23A3A"/>
        </patternFill>
      </fill>
    </dxf>
    <dxf>
      <font>
        <b/>
        <sz val="14"/>
        <color rgb="FFFFFFFF"/>
        <name val="Arial"/>
        <charset val="1"/>
      </font>
      <fill>
        <patternFill>
          <bgColor rgb="FF1B8A4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46178"/>
      <rgbColor rgb="FF9FB6BD"/>
      <rgbColor rgb="FF808080"/>
      <rgbColor rgb="FF9999FF"/>
      <rgbColor rgb="FFB23A3A"/>
      <rgbColor rgb="FFF2F6F7"/>
      <rgbColor rgb="FFDCEAF0"/>
      <rgbColor rgb="FF660066"/>
      <rgbColor rgb="FFFF8080"/>
      <rgbColor rgb="FF0F6FA8"/>
      <rgbColor rgb="FFCDE3E8"/>
      <rgbColor rgb="FF000080"/>
      <rgbColor rgb="FFFF00FF"/>
      <rgbColor rgb="FFFFFF00"/>
      <rgbColor rgb="FF00FFFF"/>
      <rgbColor rgb="FF800080"/>
      <rgbColor rgb="FF800000"/>
      <rgbColor rgb="FF2E91AD"/>
      <rgbColor rgb="FF0000FF"/>
      <rgbColor rgb="FF00CCFF"/>
      <rgbColor rgb="FFEFF6F8"/>
      <rgbColor rgb="FFEEF3F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9892E"/>
      <rgbColor rgb="FFFF6600"/>
      <rgbColor rgb="FF5A6B72"/>
      <rgbColor rgb="FF969696"/>
      <rgbColor rgb="FF0E3A47"/>
      <rgbColor rgb="FF1B8A4B"/>
      <rgbColor rgb="FF003300"/>
      <rgbColor rgb="FF333300"/>
      <rgbColor rgb="FF993300"/>
      <rgbColor rgb="FF993366"/>
      <rgbColor rgb="FF333399"/>
      <rgbColor rgb="FF1E33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stime.com/" TargetMode="External"/><Relationship Id="rId2" Type="http://schemas.openxmlformats.org/officeDocument/2006/relationships/hyperlink" Target="https://rentstager.com/" TargetMode="External"/><Relationship Id="rId1" Type="http://schemas.openxmlformats.org/officeDocument/2006/relationships/hyperlink" Target="https://www.doorprofit.com/" TargetMode="External"/><Relationship Id="rId5" Type="http://schemas.openxmlformats.org/officeDocument/2006/relationships/hyperlink" Target="https://kidspayroll.com/" TargetMode="External"/><Relationship Id="rId4" Type="http://schemas.openxmlformats.org/officeDocument/2006/relationships/hyperlink" Target="https://strhour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8"/>
  <sheetViews>
    <sheetView showGridLines="0" zoomScaleNormal="100" workbookViewId="0"/>
  </sheetViews>
  <sheetFormatPr defaultColWidth="8.6640625" defaultRowHeight="14.25" x14ac:dyDescent="0.45"/>
  <cols>
    <col min="1" max="1" width="2" customWidth="1"/>
    <col min="2" max="2" width="22" customWidth="1"/>
    <col min="3" max="3" width="60" customWidth="1"/>
    <col min="4" max="4" width="2" customWidth="1"/>
  </cols>
  <sheetData>
    <row r="2" spans="2:3" ht="37.5" customHeight="1" x14ac:dyDescent="0.45">
      <c r="B2" s="12" t="s">
        <v>0</v>
      </c>
      <c r="C2" s="12"/>
    </row>
    <row r="3" spans="2:3" ht="21.75" customHeight="1" x14ac:dyDescent="0.45">
      <c r="B3" s="11" t="s">
        <v>1</v>
      </c>
      <c r="C3" s="11"/>
    </row>
    <row r="5" spans="2:3" ht="45.75" customHeight="1" x14ac:dyDescent="0.45">
      <c r="B5" s="10" t="s">
        <v>2</v>
      </c>
      <c r="C5" s="10"/>
    </row>
    <row r="7" spans="2:3" x14ac:dyDescent="0.45">
      <c r="B7" s="13" t="s">
        <v>3</v>
      </c>
    </row>
    <row r="8" spans="2:3" x14ac:dyDescent="0.45">
      <c r="B8" s="9" t="s">
        <v>4</v>
      </c>
      <c r="C8" s="9"/>
    </row>
    <row r="9" spans="2:3" x14ac:dyDescent="0.45">
      <c r="B9" s="8" t="s">
        <v>5</v>
      </c>
      <c r="C9" s="8"/>
    </row>
    <row r="10" spans="2:3" x14ac:dyDescent="0.45">
      <c r="B10" s="7" t="s">
        <v>6</v>
      </c>
      <c r="C10" s="7"/>
    </row>
    <row r="12" spans="2:3" x14ac:dyDescent="0.45">
      <c r="B12" s="13" t="s">
        <v>7</v>
      </c>
    </row>
    <row r="13" spans="2:3" x14ac:dyDescent="0.45">
      <c r="B13" s="14" t="s">
        <v>8</v>
      </c>
      <c r="C13" s="15" t="s">
        <v>9</v>
      </c>
    </row>
    <row r="14" spans="2:3" x14ac:dyDescent="0.45">
      <c r="B14" s="16" t="s">
        <v>10</v>
      </c>
      <c r="C14" s="15" t="s">
        <v>11</v>
      </c>
    </row>
    <row r="15" spans="2:3" x14ac:dyDescent="0.45">
      <c r="B15" s="17" t="s">
        <v>12</v>
      </c>
      <c r="C15" s="15" t="s">
        <v>13</v>
      </c>
    </row>
    <row r="17" spans="2:3" x14ac:dyDescent="0.45">
      <c r="B17" s="6" t="s">
        <v>14</v>
      </c>
      <c r="C17" s="6"/>
    </row>
    <row r="18" spans="2:3" x14ac:dyDescent="0.45">
      <c r="B18" s="18" t="s">
        <v>15</v>
      </c>
      <c r="C18" s="15" t="s">
        <v>16</v>
      </c>
    </row>
    <row r="19" spans="2:3" x14ac:dyDescent="0.45">
      <c r="B19" s="18" t="s">
        <v>17</v>
      </c>
      <c r="C19" s="15" t="s">
        <v>18</v>
      </c>
    </row>
    <row r="20" spans="2:3" x14ac:dyDescent="0.45">
      <c r="B20" s="18" t="s">
        <v>19</v>
      </c>
      <c r="C20" s="15" t="s">
        <v>20</v>
      </c>
    </row>
    <row r="21" spans="2:3" x14ac:dyDescent="0.45">
      <c r="B21" s="18" t="s">
        <v>21</v>
      </c>
      <c r="C21" s="15" t="s">
        <v>22</v>
      </c>
    </row>
    <row r="22" spans="2:3" x14ac:dyDescent="0.45">
      <c r="B22" s="18" t="s">
        <v>23</v>
      </c>
      <c r="C22" s="15" t="s">
        <v>24</v>
      </c>
    </row>
    <row r="24" spans="2:3" ht="15.75" customHeight="1" x14ac:dyDescent="0.45">
      <c r="B24" s="5" t="s">
        <v>25</v>
      </c>
      <c r="C24" s="5"/>
    </row>
    <row r="25" spans="2:3" ht="15.75" customHeight="1" x14ac:dyDescent="0.45">
      <c r="B25" s="5"/>
      <c r="C25" s="5"/>
    </row>
    <row r="26" spans="2:3" ht="15.75" customHeight="1" x14ac:dyDescent="0.45">
      <c r="B26" s="5"/>
      <c r="C26" s="5"/>
    </row>
    <row r="27" spans="2:3" ht="15.75" customHeight="1" x14ac:dyDescent="0.45">
      <c r="B27" s="5"/>
      <c r="C27" s="5"/>
    </row>
    <row r="28" spans="2:3" ht="15.75" customHeight="1" x14ac:dyDescent="0.45">
      <c r="B28" s="5"/>
      <c r="C28" s="5"/>
    </row>
  </sheetData>
  <mergeCells count="8">
    <mergeCell ref="B10:C10"/>
    <mergeCell ref="B17:C17"/>
    <mergeCell ref="B24:C28"/>
    <mergeCell ref="B2:C2"/>
    <mergeCell ref="B3:C3"/>
    <mergeCell ref="B5:C5"/>
    <mergeCell ref="B8:C8"/>
    <mergeCell ref="B9:C9"/>
  </mergeCells>
  <hyperlinks>
    <hyperlink ref="B18" r:id="rId1" xr:uid="{00000000-0004-0000-0000-000000000000}"/>
    <hyperlink ref="B19" r:id="rId2" xr:uid="{00000000-0004-0000-0000-000001000000}"/>
    <hyperlink ref="B20" r:id="rId3" xr:uid="{00000000-0004-0000-0000-000002000000}"/>
    <hyperlink ref="B21" r:id="rId4" xr:uid="{00000000-0004-0000-0000-000003000000}"/>
    <hyperlink ref="B22" r:id="rId5" xr:uid="{00000000-0004-0000-0000-000004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9"/>
  <sheetViews>
    <sheetView showGridLines="0" tabSelected="1" zoomScaleNormal="100" workbookViewId="0">
      <pane xSplit="1" ySplit="4" topLeftCell="B32" activePane="bottomRight" state="frozen"/>
      <selection pane="topRight" activeCell="B1" sqref="B1"/>
      <selection pane="bottomLeft" activeCell="A5" sqref="A5"/>
      <selection pane="bottomRight"/>
    </sheetView>
  </sheetViews>
  <sheetFormatPr defaultColWidth="8.6640625" defaultRowHeight="14.25" x14ac:dyDescent="0.45"/>
  <cols>
    <col min="1" max="1" width="2" customWidth="1"/>
    <col min="2" max="2" width="32" customWidth="1"/>
    <col min="3" max="3" width="11" customWidth="1"/>
    <col min="4" max="4" width="15" customWidth="1"/>
    <col min="5" max="5" width="4" customWidth="1"/>
    <col min="6" max="6" width="32" customWidth="1"/>
    <col min="7" max="7" width="11" customWidth="1"/>
    <col min="8" max="8" width="15" customWidth="1"/>
    <col min="9" max="9" width="2" customWidth="1"/>
  </cols>
  <sheetData>
    <row r="1" spans="2:8" ht="25.5" customHeight="1" x14ac:dyDescent="0.45">
      <c r="B1" s="4" t="s">
        <v>26</v>
      </c>
      <c r="C1" s="4"/>
      <c r="D1" s="4"/>
      <c r="E1" s="4"/>
      <c r="F1" s="4"/>
      <c r="G1" s="4"/>
      <c r="H1" s="4"/>
    </row>
    <row r="2" spans="2:8" ht="27.75" customHeight="1" x14ac:dyDescent="0.45">
      <c r="B2" s="3" t="str">
        <f>IF(($D$22+$H$23)=0,"Enter your numbers below to see the verdict",IF(($D$33+$H$33)&lt;=0,"PASS - This project does not profit",IF(($D$33+$H$33)/($D$34+$H$34)&gt;=0.2,"GREENLIGHT - Strong flip + ADU project","CAUTION - Profits, but the return is thin")))</f>
        <v>Enter your numbers below to see the verdict</v>
      </c>
      <c r="C2" s="3"/>
      <c r="D2" s="3"/>
      <c r="E2" s="3"/>
      <c r="F2" s="3"/>
      <c r="G2" s="3"/>
      <c r="H2" s="3"/>
    </row>
    <row r="3" spans="2:8" ht="13.5" customHeight="1" x14ac:dyDescent="0.45">
      <c r="B3" s="2" t="s">
        <v>27</v>
      </c>
      <c r="C3" s="2"/>
      <c r="D3" s="2" t="s">
        <v>28</v>
      </c>
      <c r="E3" s="2"/>
      <c r="F3" s="2" t="s">
        <v>29</v>
      </c>
      <c r="G3" s="2"/>
      <c r="H3" s="19" t="s">
        <v>30</v>
      </c>
    </row>
    <row r="4" spans="2:8" ht="21.75" customHeight="1" x14ac:dyDescent="0.45">
      <c r="B4" s="1">
        <f>$D$33+$H$33</f>
        <v>0</v>
      </c>
      <c r="C4" s="1"/>
      <c r="D4" s="1">
        <f>$D$34+$H$34</f>
        <v>0</v>
      </c>
      <c r="E4" s="1"/>
      <c r="F4" s="39">
        <f>IFERROR(($D$33+$H$33)/($D$34+$H$34),0)</f>
        <v>0</v>
      </c>
      <c r="G4" s="39"/>
      <c r="H4" s="20">
        <f>IFERROR(($D$33+$H$33)/($D$22+$H$23),0)</f>
        <v>0</v>
      </c>
    </row>
    <row r="5" spans="2:8" x14ac:dyDescent="0.45">
      <c r="B5" s="21" t="s">
        <v>31</v>
      </c>
      <c r="D5" s="40"/>
      <c r="E5" s="40"/>
      <c r="F5" s="40"/>
      <c r="G5" s="40"/>
      <c r="H5" s="40"/>
    </row>
    <row r="6" spans="2:8" ht="15" x14ac:dyDescent="0.45">
      <c r="B6" s="41" t="s">
        <v>32</v>
      </c>
      <c r="C6" s="41"/>
      <c r="D6" s="41"/>
      <c r="F6" s="41" t="s">
        <v>33</v>
      </c>
      <c r="G6" s="41"/>
      <c r="H6" s="41"/>
    </row>
    <row r="7" spans="2:8" x14ac:dyDescent="0.45">
      <c r="B7" s="42" t="s">
        <v>34</v>
      </c>
      <c r="C7" s="42"/>
      <c r="D7" s="42"/>
      <c r="F7" s="42" t="s">
        <v>35</v>
      </c>
      <c r="G7" s="42"/>
      <c r="H7" s="42"/>
    </row>
    <row r="8" spans="2:8" x14ac:dyDescent="0.45">
      <c r="B8" s="22" t="s">
        <v>36</v>
      </c>
      <c r="D8" s="23"/>
      <c r="F8" s="22" t="s">
        <v>37</v>
      </c>
      <c r="H8" s="24"/>
    </row>
    <row r="9" spans="2:8" x14ac:dyDescent="0.45">
      <c r="B9" s="22" t="s">
        <v>38</v>
      </c>
      <c r="D9" s="23"/>
      <c r="F9" s="22" t="s">
        <v>39</v>
      </c>
      <c r="H9" s="25"/>
    </row>
    <row r="11" spans="2:8" x14ac:dyDescent="0.45">
      <c r="B11" s="42" t="s">
        <v>40</v>
      </c>
      <c r="C11" s="42"/>
      <c r="D11" s="42"/>
      <c r="F11" s="42" t="s">
        <v>41</v>
      </c>
      <c r="G11" s="42"/>
      <c r="H11" s="42"/>
    </row>
    <row r="12" spans="2:8" x14ac:dyDescent="0.45">
      <c r="B12" s="22" t="s">
        <v>42</v>
      </c>
      <c r="C12" s="26"/>
      <c r="F12" s="22" t="s">
        <v>43</v>
      </c>
      <c r="G12" s="26"/>
    </row>
    <row r="13" spans="2:8" x14ac:dyDescent="0.45">
      <c r="B13" s="22" t="s">
        <v>44</v>
      </c>
      <c r="C13" s="26"/>
      <c r="F13" s="22" t="s">
        <v>45</v>
      </c>
      <c r="G13" s="26"/>
    </row>
    <row r="14" spans="2:8" x14ac:dyDescent="0.45">
      <c r="B14" s="22" t="s">
        <v>45</v>
      </c>
      <c r="C14" s="26"/>
      <c r="F14" s="22" t="s">
        <v>46</v>
      </c>
      <c r="H14" s="27"/>
    </row>
    <row r="15" spans="2:8" x14ac:dyDescent="0.45">
      <c r="B15" s="22" t="s">
        <v>47</v>
      </c>
      <c r="D15" s="27"/>
      <c r="F15" s="22" t="s">
        <v>48</v>
      </c>
      <c r="G15" s="26"/>
    </row>
    <row r="16" spans="2:8" x14ac:dyDescent="0.45">
      <c r="B16" s="22" t="s">
        <v>49</v>
      </c>
      <c r="C16" s="26"/>
      <c r="F16" s="22" t="s">
        <v>49</v>
      </c>
      <c r="G16" s="26"/>
    </row>
    <row r="17" spans="2:8" x14ac:dyDescent="0.45">
      <c r="B17" s="22" t="s">
        <v>50</v>
      </c>
      <c r="D17" s="28"/>
      <c r="F17" s="22" t="s">
        <v>50</v>
      </c>
      <c r="H17" s="28"/>
    </row>
    <row r="18" spans="2:8" x14ac:dyDescent="0.45">
      <c r="B18" s="22" t="s">
        <v>51</v>
      </c>
      <c r="D18" s="28"/>
      <c r="F18" s="22" t="s">
        <v>51</v>
      </c>
      <c r="H18" s="28"/>
    </row>
    <row r="20" spans="2:8" x14ac:dyDescent="0.45">
      <c r="B20" s="42" t="s">
        <v>52</v>
      </c>
      <c r="C20" s="42"/>
      <c r="D20" s="42"/>
      <c r="F20" s="42" t="s">
        <v>52</v>
      </c>
      <c r="G20" s="42"/>
      <c r="H20" s="42"/>
    </row>
    <row r="21" spans="2:8" x14ac:dyDescent="0.45">
      <c r="B21" s="22" t="s">
        <v>53</v>
      </c>
      <c r="D21" s="23"/>
      <c r="F21" s="22" t="s">
        <v>54</v>
      </c>
      <c r="H21" s="23"/>
    </row>
    <row r="22" spans="2:8" x14ac:dyDescent="0.45">
      <c r="B22" s="22" t="s">
        <v>55</v>
      </c>
      <c r="D22" s="23"/>
      <c r="F22" s="22" t="s">
        <v>56</v>
      </c>
      <c r="H22" s="23"/>
    </row>
    <row r="23" spans="2:8" x14ac:dyDescent="0.45">
      <c r="B23" s="22" t="s">
        <v>57</v>
      </c>
      <c r="C23" s="26"/>
      <c r="F23" s="22" t="s">
        <v>55</v>
      </c>
      <c r="H23" s="23"/>
    </row>
    <row r="24" spans="2:8" x14ac:dyDescent="0.45">
      <c r="F24" s="22" t="s">
        <v>58</v>
      </c>
      <c r="G24" s="26"/>
    </row>
    <row r="26" spans="2:8" x14ac:dyDescent="0.45">
      <c r="B26" s="42" t="s">
        <v>59</v>
      </c>
      <c r="C26" s="42"/>
      <c r="D26" s="42"/>
      <c r="F26" s="42" t="s">
        <v>60</v>
      </c>
      <c r="G26" s="42"/>
      <c r="H26" s="42"/>
    </row>
    <row r="27" spans="2:8" x14ac:dyDescent="0.45">
      <c r="B27" s="29" t="s">
        <v>61</v>
      </c>
      <c r="D27" s="30">
        <f>$D$8+$D$9</f>
        <v>0</v>
      </c>
      <c r="F27" s="29" t="s">
        <v>62</v>
      </c>
      <c r="H27" s="30">
        <f>$H$8*$H$9</f>
        <v>0</v>
      </c>
    </row>
    <row r="28" spans="2:8" x14ac:dyDescent="0.45">
      <c r="B28" s="29" t="s">
        <v>63</v>
      </c>
      <c r="D28" s="30">
        <f>$D$8*(1-$C$12)+$D$9*$C$13</f>
        <v>0</v>
      </c>
      <c r="F28" s="29" t="s">
        <v>63</v>
      </c>
      <c r="H28" s="30">
        <f>($H$27+$H$21)*(1-$G$12)</f>
        <v>0</v>
      </c>
    </row>
    <row r="29" spans="2:8" x14ac:dyDescent="0.45">
      <c r="B29" s="29" t="s">
        <v>64</v>
      </c>
      <c r="D29" s="30">
        <f>$D$9*(1-$C$13)</f>
        <v>0</v>
      </c>
      <c r="F29" s="29" t="s">
        <v>65</v>
      </c>
      <c r="H29" s="30">
        <f>$H$28*$G$15</f>
        <v>0</v>
      </c>
    </row>
    <row r="30" spans="2:8" x14ac:dyDescent="0.45">
      <c r="B30" s="29" t="s">
        <v>66</v>
      </c>
      <c r="D30" s="31">
        <f>$D$28*$C$14/12</f>
        <v>0</v>
      </c>
      <c r="F30" s="29" t="s">
        <v>67</v>
      </c>
      <c r="H30" s="31">
        <f>$H$28*$G$15*$G$13/12</f>
        <v>0</v>
      </c>
    </row>
    <row r="31" spans="2:8" x14ac:dyDescent="0.45">
      <c r="B31" s="29" t="s">
        <v>68</v>
      </c>
      <c r="D31" s="30">
        <f>$D$15*$D$30</f>
        <v>0</v>
      </c>
      <c r="F31" s="29" t="s">
        <v>68</v>
      </c>
      <c r="H31" s="30">
        <f>$H$30*$H$14</f>
        <v>0</v>
      </c>
    </row>
    <row r="32" spans="2:8" x14ac:dyDescent="0.45">
      <c r="B32" s="29" t="s">
        <v>69</v>
      </c>
      <c r="D32" s="30">
        <f>$C$16*$D$28+$D$17+$D$18</f>
        <v>0</v>
      </c>
      <c r="F32" s="29" t="s">
        <v>69</v>
      </c>
      <c r="H32" s="30">
        <f>$G$16*$H$28+$H$17+$H$18</f>
        <v>0</v>
      </c>
    </row>
    <row r="33" spans="2:8" x14ac:dyDescent="0.45">
      <c r="B33" s="32" t="s">
        <v>70</v>
      </c>
      <c r="D33" s="33">
        <f>$D$22-$C$23*$D$22-$D$27-$D$21-$D$32-$D$31</f>
        <v>0</v>
      </c>
      <c r="F33" s="32" t="s">
        <v>71</v>
      </c>
      <c r="H33" s="33">
        <f>$H$23-$G$24*$H$23-$H$27-$H$21-$H$22-$H$32-$H$31</f>
        <v>0</v>
      </c>
    </row>
    <row r="34" spans="2:8" x14ac:dyDescent="0.45">
      <c r="B34" s="34" t="s">
        <v>72</v>
      </c>
      <c r="D34" s="35">
        <f>$C$12*$D$8+$D$29+$D$21+$D$32+$D$31</f>
        <v>0</v>
      </c>
      <c r="F34" s="34" t="s">
        <v>72</v>
      </c>
      <c r="H34" s="35">
        <f>$G$12*($H$27+$H$21)+$H$22+$H$32+$H$31</f>
        <v>0</v>
      </c>
    </row>
    <row r="35" spans="2:8" x14ac:dyDescent="0.45">
      <c r="B35" s="29" t="s">
        <v>73</v>
      </c>
      <c r="D35" s="36">
        <f>IFERROR($D$33/$D$34,0)</f>
        <v>0</v>
      </c>
      <c r="F35" s="29" t="s">
        <v>73</v>
      </c>
      <c r="H35" s="36">
        <f>IFERROR($H$33/$H$34,0)</f>
        <v>0</v>
      </c>
    </row>
    <row r="36" spans="2:8" x14ac:dyDescent="0.45">
      <c r="B36" s="29" t="s">
        <v>74</v>
      </c>
      <c r="D36" s="36">
        <f>IFERROR($D$33/$D$22,0)</f>
        <v>0</v>
      </c>
      <c r="F36" s="29" t="s">
        <v>74</v>
      </c>
      <c r="H36" s="36">
        <f>IFERROR($H$33/$H$23,0)</f>
        <v>0</v>
      </c>
    </row>
    <row r="38" spans="2:8" ht="15" x14ac:dyDescent="0.45">
      <c r="B38" s="41" t="s">
        <v>75</v>
      </c>
      <c r="C38" s="41"/>
      <c r="D38" s="41"/>
      <c r="E38" s="41"/>
      <c r="F38" s="41"/>
      <c r="G38" s="41"/>
      <c r="H38" s="41"/>
    </row>
    <row r="39" spans="2:8" x14ac:dyDescent="0.45">
      <c r="B39" s="42" t="s">
        <v>76</v>
      </c>
      <c r="C39" s="42"/>
      <c r="D39" s="42"/>
      <c r="F39" s="42" t="s">
        <v>77</v>
      </c>
      <c r="G39" s="42"/>
      <c r="H39" s="42"/>
    </row>
    <row r="40" spans="2:8" x14ac:dyDescent="0.45">
      <c r="B40" s="22" t="s">
        <v>78</v>
      </c>
      <c r="C40" s="26"/>
      <c r="F40" s="22" t="s">
        <v>79</v>
      </c>
      <c r="H40" s="37"/>
    </row>
    <row r="41" spans="2:8" x14ac:dyDescent="0.45">
      <c r="B41" s="22" t="s">
        <v>80</v>
      </c>
      <c r="C41" s="26"/>
      <c r="F41" s="22" t="s">
        <v>81</v>
      </c>
      <c r="G41" s="26"/>
    </row>
    <row r="43" spans="2:8" x14ac:dyDescent="0.45">
      <c r="B43" s="42" t="s">
        <v>82</v>
      </c>
      <c r="C43" s="42"/>
      <c r="D43" s="42"/>
      <c r="F43" s="42" t="s">
        <v>83</v>
      </c>
      <c r="G43" s="42"/>
      <c r="H43" s="42"/>
    </row>
    <row r="44" spans="2:8" x14ac:dyDescent="0.45">
      <c r="B44" s="29" t="s">
        <v>84</v>
      </c>
      <c r="D44" s="30">
        <f>$D$22+$H$23</f>
        <v>0</v>
      </c>
      <c r="F44" s="29" t="s">
        <v>85</v>
      </c>
      <c r="H44" s="30">
        <f>($D$22+$H$23)*$C$40</f>
        <v>0</v>
      </c>
    </row>
    <row r="45" spans="2:8" x14ac:dyDescent="0.45">
      <c r="B45" s="29" t="s">
        <v>86</v>
      </c>
      <c r="D45" s="30">
        <f>$D$27+$H$27+$H$21</f>
        <v>0</v>
      </c>
      <c r="F45" s="29" t="s">
        <v>87</v>
      </c>
      <c r="H45" s="31">
        <f>IFERROR(-PMT($C$41/12,360,($D$22+$H$23)*$C$40),0)</f>
        <v>0</v>
      </c>
    </row>
    <row r="46" spans="2:8" x14ac:dyDescent="0.45">
      <c r="B46" s="32" t="s">
        <v>88</v>
      </c>
      <c r="D46" s="33">
        <f>($D$22+$H$23)*$C$40-($D$27+$H$27+$H$21)</f>
        <v>0</v>
      </c>
      <c r="F46" s="32" t="s">
        <v>89</v>
      </c>
      <c r="H46" s="38">
        <f>$H$40-$H$45-$G$41*$H$40</f>
        <v>0</v>
      </c>
    </row>
    <row r="48" spans="2:8" ht="15" customHeight="1" x14ac:dyDescent="0.45">
      <c r="B48" s="5" t="s">
        <v>90</v>
      </c>
      <c r="C48" s="5"/>
      <c r="D48" s="5"/>
      <c r="E48" s="5"/>
      <c r="F48" s="5"/>
      <c r="G48" s="5"/>
      <c r="H48" s="5"/>
    </row>
    <row r="49" spans="2:8" x14ac:dyDescent="0.45">
      <c r="B49" s="5"/>
      <c r="C49" s="5"/>
      <c r="D49" s="5"/>
      <c r="E49" s="5"/>
      <c r="F49" s="5"/>
      <c r="G49" s="5"/>
      <c r="H49" s="5"/>
    </row>
  </sheetData>
  <sheetProtection password="CE4B" sheet="1" formatCells="0"/>
  <mergeCells count="25">
    <mergeCell ref="B43:D43"/>
    <mergeCell ref="F43:H43"/>
    <mergeCell ref="B48:H49"/>
    <mergeCell ref="B26:D26"/>
    <mergeCell ref="F26:H26"/>
    <mergeCell ref="B38:H38"/>
    <mergeCell ref="B39:D39"/>
    <mergeCell ref="F39:H39"/>
    <mergeCell ref="B7:D7"/>
    <mergeCell ref="F7:H7"/>
    <mergeCell ref="B11:D11"/>
    <mergeCell ref="F11:H11"/>
    <mergeCell ref="B20:D20"/>
    <mergeCell ref="F20:H20"/>
    <mergeCell ref="B4:C4"/>
    <mergeCell ref="D4:E4"/>
    <mergeCell ref="F4:G4"/>
    <mergeCell ref="D5:H5"/>
    <mergeCell ref="B6:D6"/>
    <mergeCell ref="F6:H6"/>
    <mergeCell ref="B1:H1"/>
    <mergeCell ref="B2:H2"/>
    <mergeCell ref="B3:C3"/>
    <mergeCell ref="D3:E3"/>
    <mergeCell ref="F3:G3"/>
  </mergeCells>
  <conditionalFormatting sqref="B2">
    <cfRule type="expression" dxfId="2" priority="2">
      <formula>AND(($D$22+$H$23)&gt;0,($D$33+$H$33)&gt;0,($D$33+$H$33)/($D$34+$H$34)&gt;=0.2)</formula>
    </cfRule>
    <cfRule type="expression" dxfId="1" priority="3">
      <formula>AND(($D$22+$H$23)&gt;0,($D$33+$H$33)&lt;=0)</formula>
    </cfRule>
    <cfRule type="expression" dxfId="0" priority="4">
      <formula>($D$22+$H$23)&gt;0</formula>
    </cfRule>
  </conditionalFormatting>
  <pageMargins left="0.75" right="0.75" top="1" bottom="1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 Here</vt:lpstr>
      <vt:lpstr>Project Analyzer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Jennifer Beadles</cp:lastModifiedBy>
  <cp:revision>0</cp:revision>
  <dcterms:created xsi:type="dcterms:W3CDTF">2026-06-25T01:06:04Z</dcterms:created>
  <dcterms:modified xsi:type="dcterms:W3CDTF">2026-06-25T01:11:17Z</dcterms:modified>
  <dc:language>en-US</dc:language>
</cp:coreProperties>
</file>