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enni\Downloads\"/>
    </mc:Choice>
  </mc:AlternateContent>
  <xr:revisionPtr revIDLastSave="0" documentId="8_{1D8F0ADC-6089-437F-B8C1-D8A9ADC8208F}" xr6:coauthVersionLast="47" xr6:coauthVersionMax="47" xr10:uidLastSave="{00000000-0000-0000-0000-000000000000}"/>
  <bookViews>
    <workbookView xWindow="-98" yWindow="-98" windowWidth="19396" windowHeight="11475" tabRatio="500" activeTab="1" xr2:uid="{00000000-000D-0000-FFFF-FFFF00000000}"/>
  </bookViews>
  <sheets>
    <sheet name="Start Here" sheetId="1" r:id="rId1"/>
    <sheet name="Flip Analyzer" sheetId="2" r:id="rId2"/>
    <sheet name="Scope of Work" sheetId="3" r:id="rId3"/>
    <sheet name="Comparables" sheetId="4" r:id="rId4"/>
    <sheet name="Due Diligence Checklist" sheetId="5" r:id="rId5"/>
  </sheet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51" i="5" l="1"/>
  <c r="C40" i="5"/>
  <c r="C27" i="5"/>
  <c r="C13" i="5"/>
  <c r="E19" i="4"/>
  <c r="E18" i="4"/>
  <c r="E17" i="4"/>
  <c r="E16" i="4"/>
  <c r="E15" i="4"/>
  <c r="E14" i="4"/>
  <c r="E13" i="4"/>
  <c r="E12" i="4"/>
  <c r="E11" i="4"/>
  <c r="E10" i="4"/>
  <c r="E9" i="4"/>
  <c r="E8" i="4"/>
  <c r="E7" i="4"/>
  <c r="E6" i="4"/>
  <c r="E5" i="4"/>
  <c r="C36" i="3"/>
  <c r="C11" i="3"/>
  <c r="K16" i="2"/>
  <c r="D16" i="2"/>
  <c r="K15" i="2"/>
  <c r="H14" i="2"/>
  <c r="H7" i="2"/>
  <c r="C38" i="3" l="1"/>
  <c r="D19" i="2"/>
  <c r="D20" i="2" l="1"/>
  <c r="D21" i="2" s="1"/>
  <c r="H8" i="2" s="1"/>
  <c r="D18" i="2"/>
  <c r="H15" i="2"/>
  <c r="H16" i="2" s="1"/>
  <c r="H9" i="2" l="1"/>
  <c r="H10" i="2"/>
  <c r="K8" i="2" s="1"/>
  <c r="K7" i="2" l="1"/>
  <c r="K17" i="2"/>
  <c r="K9" i="2" l="1"/>
  <c r="K10" i="2" s="1"/>
  <c r="K11" i="2"/>
  <c r="K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Addicted to ROI</author>
  </authors>
  <commentList>
    <comment ref="B7" authorId="0" shapeId="0" xr:uid="{00000000-0006-0000-0100-000001000000}">
      <text>
        <r>
          <rPr>
            <sz val="10"/>
            <rFont val="Arial"/>
            <family val="2"/>
          </rPr>
          <t>What you plan to pay for the property.</t>
        </r>
      </text>
    </comment>
    <comment ref="G7" authorId="0" shapeId="0" xr:uid="{00000000-0006-0000-0100-000011000000}">
      <text>
        <r>
          <rPr>
            <sz val="10"/>
            <rFont val="Arial"/>
            <family val="2"/>
          </rPr>
          <t>Buyer closing costs as a percent of price (title, escrow, lender fees).</t>
        </r>
      </text>
    </comment>
    <comment ref="J7" authorId="0" shapeId="0" xr:uid="{00000000-0006-0000-0100-000013000000}">
      <text>
        <r>
          <rPr>
            <sz val="10"/>
            <rFont val="Arial"/>
            <family val="2"/>
          </rPr>
          <t>Sale price minus selling costs minus your all-in project cost.</t>
        </r>
      </text>
    </comment>
    <comment ref="B8" authorId="0" shapeId="0" xr:uid="{00000000-0006-0000-0100-000002000000}">
      <text>
        <r>
          <rPr>
            <sz val="10"/>
            <rFont val="Arial"/>
            <family val="2"/>
          </rPr>
          <t>Market value once renovations are complete, from sold comps. Drives the 70% rule and resale.</t>
        </r>
      </text>
    </comment>
    <comment ref="F8" authorId="0" shapeId="0" xr:uid="{00000000-0006-0000-0100-00000C000000}">
      <text>
        <r>
          <rPr>
            <sz val="10"/>
            <rFont val="Arial"/>
            <family val="2"/>
          </rPr>
          <t>Months held x monthly holding cost, plus total loan interest over the hold.</t>
        </r>
      </text>
    </comment>
    <comment ref="B9" authorId="0" shapeId="0" xr:uid="{00000000-0006-0000-0100-000003000000}">
      <text>
        <r>
          <rPr>
            <sz val="10"/>
            <rFont val="Arial"/>
            <family val="2"/>
          </rPr>
          <t>Total renovation budget. Build it on the Scope of Work tab, then enter the total here.</t>
        </r>
      </text>
    </comment>
    <comment ref="F9" authorId="0" shapeId="0" xr:uid="{00000000-0006-0000-0100-00000D000000}">
      <text>
        <r>
          <rPr>
            <sz val="10"/>
            <rFont val="Arial"/>
            <family val="2"/>
          </rPr>
          <t>Everything it costs you: price + rehab + permits + closing + points + holding.</t>
        </r>
      </text>
    </comment>
    <comment ref="J9" authorId="0" shapeId="0" xr:uid="{00000000-0006-0000-0100-000014000000}">
      <text>
        <r>
          <rPr>
            <sz val="10"/>
            <rFont val="Arial"/>
            <family val="2"/>
          </rPr>
          <t>Flip profit divided by the cash you put in. Your return for the project.</t>
        </r>
      </text>
    </comment>
    <comment ref="B10" authorId="0" shapeId="0" xr:uid="{00000000-0006-0000-0100-000004000000}">
      <text>
        <r>
          <rPr>
            <sz val="10"/>
            <rFont val="Arial"/>
            <family val="2"/>
          </rPr>
          <t>Permits, design, utility connections - one-time project costs not in rehab.</t>
        </r>
      </text>
    </comment>
    <comment ref="F10" authorId="0" shapeId="0" xr:uid="{00000000-0006-0000-0100-00000E000000}">
      <text>
        <r>
          <rPr>
            <sz val="10"/>
            <rFont val="Arial"/>
            <family val="2"/>
          </rPr>
          <t>Cash out of pocket. Rehab is included unless you finance it into the loan.</t>
        </r>
      </text>
    </comment>
    <comment ref="J10" authorId="0" shapeId="0" xr:uid="{00000000-0006-0000-0100-000015000000}">
      <text>
        <r>
          <rPr>
            <sz val="10"/>
            <rFont val="Arial"/>
            <family val="2"/>
          </rPr>
          <t>Return on cash scaled to a full year, so you can compare flips of different lengths.</t>
        </r>
      </text>
    </comment>
    <comment ref="D11" authorId="0" shapeId="0" xr:uid="{00000000-0006-0000-0100-00000B000000}">
      <text>
        <r>
          <rPr>
            <sz val="10"/>
            <rFont val="Arial"/>
            <family val="2"/>
          </rPr>
          <t>Months you'll own it, purchase to sale (rehab + list + close).</t>
        </r>
      </text>
    </comment>
    <comment ref="B12" authorId="0" shapeId="0" xr:uid="{00000000-0006-0000-0100-000005000000}">
      <text>
        <r>
          <rPr>
            <sz val="10"/>
            <rFont val="Arial"/>
            <family val="2"/>
          </rPr>
          <t>Monthly carry: taxes, insurance, utilities, HOA. Excludes the loan payment (added automatically).</t>
        </r>
      </text>
    </comment>
    <comment ref="F13" authorId="0" shapeId="0" xr:uid="{00000000-0006-0000-0100-00000F000000}">
      <text>
        <r>
          <rPr>
            <sz val="10"/>
            <rFont val="Arial"/>
            <family val="2"/>
          </rPr>
          <t>Your expected resale price. Often equal to ARV; enter a conservative number if unsure.</t>
        </r>
      </text>
    </comment>
    <comment ref="G14" authorId="0" shapeId="0" xr:uid="{00000000-0006-0000-0100-000012000000}">
      <text>
        <r>
          <rPr>
            <sz val="10"/>
            <rFont val="Arial"/>
            <family val="2"/>
          </rPr>
          <t>Agent commissions + title/escrow on the sale, as a percent of sale price.</t>
        </r>
      </text>
    </comment>
    <comment ref="B15" authorId="0" shapeId="0" xr:uid="{00000000-0006-0000-0100-000006000000}">
      <text>
        <r>
          <rPr>
            <sz val="10"/>
            <rFont val="Arial"/>
            <family val="2"/>
          </rPr>
          <t>Yes = lender funds rehab (common with hard money); it's added to the loan and leaves your cash. No = you pay rehab in cash.</t>
        </r>
      </text>
    </comment>
    <comment ref="F15" authorId="0" shapeId="0" xr:uid="{00000000-0006-0000-0100-000010000000}">
      <text>
        <r>
          <rPr>
            <sz val="10"/>
            <rFont val="Arial"/>
            <family val="2"/>
          </rPr>
          <t>The loan balance you repay at closing (interest-only, so it equals the loan amount).</t>
        </r>
      </text>
    </comment>
    <comment ref="J15" authorId="0" shapeId="0" xr:uid="{00000000-0006-0000-0100-000016000000}">
      <text>
        <r>
          <rPr>
            <sz val="10"/>
            <rFont val="Arial"/>
            <family val="2"/>
          </rPr>
          <t>Classic flip guardrail: 70% of ARV minus rehab. Try to buy at or below this.</t>
        </r>
      </text>
    </comment>
    <comment ref="C16" authorId="0" shapeId="0" xr:uid="{00000000-0006-0000-0100-000008000000}">
      <text>
        <r>
          <rPr>
            <sz val="10"/>
            <rFont val="Arial"/>
            <family val="2"/>
          </rPr>
          <t>Down payment as a percent of total cost (price + financed rehab). Hard money is often 10-20%.</t>
        </r>
      </text>
    </comment>
    <comment ref="C17" authorId="0" shapeId="0" xr:uid="{00000000-0006-0000-0100-000009000000}">
      <text>
        <r>
          <rPr>
            <sz val="10"/>
            <rFont val="Arial"/>
            <family val="2"/>
          </rPr>
          <t>Annual rate. Flip / hard-money loans are typically interest-only.</t>
        </r>
      </text>
    </comment>
    <comment ref="J17" authorId="0" shapeId="0" xr:uid="{00000000-0006-0000-0100-000017000000}">
      <text>
        <r>
          <rPr>
            <sz val="10"/>
            <rFont val="Arial"/>
            <family val="2"/>
          </rPr>
          <t>Your total cost as a percent of ARV. Lower leaves more cushion.</t>
        </r>
      </text>
    </comment>
    <comment ref="C18" authorId="0" shapeId="0" xr:uid="{00000000-0006-0000-0100-00000A000000}">
      <text>
        <r>
          <rPr>
            <sz val="10"/>
            <rFont val="Arial"/>
            <family val="2"/>
          </rPr>
          <t>Lender points / origination as a percent of the loan amount.</t>
        </r>
      </text>
    </comment>
    <comment ref="B19" authorId="0" shapeId="0" xr:uid="{00000000-0006-0000-0100-000007000000}">
      <text>
        <r>
          <rPr>
            <sz val="10"/>
            <rFont val="Arial"/>
            <family val="2"/>
          </rPr>
          <t>Calculated: total cost minus down payment. Interest-only assumed.</t>
        </r>
      </text>
    </comment>
  </commentList>
</comments>
</file>

<file path=xl/sharedStrings.xml><?xml version="1.0" encoding="utf-8"?>
<sst xmlns="http://schemas.openxmlformats.org/spreadsheetml/2006/main" count="163" uniqueCount="145">
  <si>
    <t>ADDICTED TO ROI</t>
  </si>
  <si>
    <t>Fix &amp; Flip Calculator  -  addictedtoroi.com</t>
  </si>
  <si>
    <t>Analyze a flip in minutes. Enter your numbers on the Flip Analyzer tab; results update live.</t>
  </si>
  <si>
    <t>Reading the cells</t>
  </si>
  <si>
    <t>Darker teal = type your deal here (starts blank).</t>
  </si>
  <si>
    <t>Lighter teal = an assumption, pre-filled. Adjust if you like.</t>
  </si>
  <si>
    <t>White = calculated automatically. Hover red-corner cells for notes.</t>
  </si>
  <si>
    <t>Tabs</t>
  </si>
  <si>
    <t>Flip Analyzer</t>
  </si>
  <si>
    <t>Purchase, financing, costs, sale, and profit. Your main workspace.</t>
  </si>
  <si>
    <t>Scope of Work</t>
  </si>
  <si>
    <t>Itemize your rehab budget; the total drops into Estimated Rehab.</t>
  </si>
  <si>
    <t>Comparables</t>
  </si>
  <si>
    <t>Log your sold comps to support the ARV.</t>
  </si>
  <si>
    <t>Due Diligence Checklist</t>
  </si>
  <si>
    <t>Work through this before you buy.</t>
  </si>
  <si>
    <t>DISCLAIMER: Provided by Addicted to ROI (Agents Invest LLC) for educational and estimation purposes only. Not financial, investment, tax, or legal advice. Verify all figures during your due diligence period. Real estate investing carries risk. Consult qualified professionals before making any decision. (c) Addicted to ROI - addictedtoroi.com</t>
  </si>
  <si>
    <t>ADDICTED TO ROI  -  FIX &amp; FLIP CALCULATOR</t>
  </si>
  <si>
    <t>Darker teal = type your deal.   Lighter teal = adjustable assumption.   White = calculated.   Hover red-corner cells for notes.   |  addictedtoroi.com</t>
  </si>
  <si>
    <t>Property Address</t>
  </si>
  <si>
    <t>PROPERTY &amp; PURCHASE</t>
  </si>
  <si>
    <t>PROJECT COSTS</t>
  </si>
  <si>
    <t>RESULTS</t>
  </si>
  <si>
    <t>Purchase / Offer Price</t>
  </si>
  <si>
    <t>Purchase Closing Costs</t>
  </si>
  <si>
    <t>Flip Profit</t>
  </si>
  <si>
    <t>After-Repair Value (ARV)</t>
  </si>
  <si>
    <t>Total Holding Cost</t>
  </si>
  <si>
    <t>Total Cash Invested</t>
  </si>
  <si>
    <t>Estimated Rehab</t>
  </si>
  <si>
    <t>All-In Project Cost</t>
  </si>
  <si>
    <t>Return on Cash</t>
  </si>
  <si>
    <t>Permits &amp; Other Costs</t>
  </si>
  <si>
    <t>Annualized Return</t>
  </si>
  <si>
    <t>Holding Period (months)</t>
  </si>
  <si>
    <t>Gross Margin</t>
  </si>
  <si>
    <t>Monthly Holding Cost</t>
  </si>
  <si>
    <t>SALE</t>
  </si>
  <si>
    <t>Profit per Month</t>
  </si>
  <si>
    <t>Projected Sale Price</t>
  </si>
  <si>
    <t>FINANCING</t>
  </si>
  <si>
    <t>Selling Costs (% of sale)</t>
  </si>
  <si>
    <t>RULE-OF-THUMB CHECKS</t>
  </si>
  <si>
    <t>Finance Rehab into Loan?</t>
  </si>
  <si>
    <t>Yes</t>
  </si>
  <si>
    <t>Loan Payoff at Sale</t>
  </si>
  <si>
    <t>70% Rule Max Offer</t>
  </si>
  <si>
    <t>Down Payment (% of cost)</t>
  </si>
  <si>
    <t>Net Sale Proceeds</t>
  </si>
  <si>
    <t>Your Price vs 70% Rule</t>
  </si>
  <si>
    <t>Interest Rate</t>
  </si>
  <si>
    <t>All-In as % of ARV</t>
  </si>
  <si>
    <t>Loan Points (%)</t>
  </si>
  <si>
    <t>Loan Amount</t>
  </si>
  <si>
    <t>Monthly Loan Payment (IO)</t>
  </si>
  <si>
    <t>Total Loan Interest (hold)</t>
  </si>
  <si>
    <t>Educational &amp; estimation tool only - not financial, tax, or legal advice. Verify all figures during due diligence. (c) Addicted to ROI - addictedtoroi.com</t>
  </si>
  <si>
    <t>ADDICTED TO ROI - SCOPE OF WORK</t>
  </si>
  <si>
    <t>Itemize your rehab budget. The grand total below feeds your Estimated Rehab on the Flip Analyzer.</t>
  </si>
  <si>
    <t>Soft Costs</t>
  </si>
  <si>
    <t>Item</t>
  </si>
  <si>
    <t>Estimate</t>
  </si>
  <si>
    <t>Notes</t>
  </si>
  <si>
    <t>Permit fees</t>
  </si>
  <si>
    <t>Site plan / drawings</t>
  </si>
  <si>
    <t>Water / sewer connection</t>
  </si>
  <si>
    <t>Course of construction insurance</t>
  </si>
  <si>
    <t>Other soft costs</t>
  </si>
  <si>
    <t>Soft Costs Total</t>
  </si>
  <si>
    <t>Hard Costs</t>
  </si>
  <si>
    <t>Demo &amp; dumpster</t>
  </si>
  <si>
    <t>Foundation / concrete</t>
  </si>
  <si>
    <t>Framing (labor + materials)</t>
  </si>
  <si>
    <t>Roofing</t>
  </si>
  <si>
    <t>Siding / exterior paint</t>
  </si>
  <si>
    <t>Windows &amp; exterior doors</t>
  </si>
  <si>
    <t>Plumbing</t>
  </si>
  <si>
    <t>Electrical</t>
  </si>
  <si>
    <t>HVAC</t>
  </si>
  <si>
    <t>Insulation &amp; drywall</t>
  </si>
  <si>
    <t>Interior paint</t>
  </si>
  <si>
    <t>Flooring</t>
  </si>
  <si>
    <t>Kitchen cabinets &amp; countertops</t>
  </si>
  <si>
    <t>Appliances</t>
  </si>
  <si>
    <t>Bathrooms</t>
  </si>
  <si>
    <t>Interior doors &amp; trim</t>
  </si>
  <si>
    <t>Finish carpentry</t>
  </si>
  <si>
    <t>Lighting &amp; fixtures</t>
  </si>
  <si>
    <t>Landscaping / fencing</t>
  </si>
  <si>
    <t>Cleaning</t>
  </si>
  <si>
    <t>Contingency</t>
  </si>
  <si>
    <t>Hard Costs Total</t>
  </si>
  <si>
    <t>REHAB GRAND TOTAL</t>
  </si>
  <si>
    <t>&lt;- copy this into Estimated Rehab</t>
  </si>
  <si>
    <t>ADDICTED TO ROI - SALES COMPARABLES</t>
  </si>
  <si>
    <t>Log recent sold comps near your subject to support the ARV. $/Sq Ft calculates automatically.</t>
  </si>
  <si>
    <t>Address</t>
  </si>
  <si>
    <t>Sold Price</t>
  </si>
  <si>
    <t>Sq Ft</t>
  </si>
  <si>
    <t>$ / Sq Ft</t>
  </si>
  <si>
    <t>Beds</t>
  </si>
  <si>
    <t>Baths</t>
  </si>
  <si>
    <t>Sold Date</t>
  </si>
  <si>
    <t>ADDICTED TO ROI - FLIP DUE DILIGENCE</t>
  </si>
  <si>
    <t>Click a box and choose the check to mark a task complete. Buyer to verify all items independently.</t>
  </si>
  <si>
    <t>Pre-Offer Due Diligence</t>
  </si>
  <si>
    <t>Done</t>
  </si>
  <si>
    <t>Date</t>
  </si>
  <si>
    <t>Task</t>
  </si>
  <si>
    <t>Run a quick ARV from recently sold comps</t>
  </si>
  <si>
    <t>Gauge how hot the market is (days to contract)</t>
  </si>
  <si>
    <t>Use Google Earth to 'walk' the neighborhood; note resale challenges</t>
  </si>
  <si>
    <t>Create an initial scope of work and estimate repairs</t>
  </si>
  <si>
    <t>Check if the property is in a flood zone</t>
  </si>
  <si>
    <t>Run preliminary numbers through the Flip Analyzer</t>
  </si>
  <si>
    <t>Make the offer subject to inspection</t>
  </si>
  <si>
    <t>Contract Timelines</t>
  </si>
  <si>
    <t>Provide executed PSA to your lender</t>
  </si>
  <si>
    <t>Date of mutual acceptance</t>
  </si>
  <si>
    <t>Earnest money due date / deposit earnest money</t>
  </si>
  <si>
    <t>Loan application deadline</t>
  </si>
  <si>
    <t>Information verification period</t>
  </si>
  <si>
    <t>Inspection contingency</t>
  </si>
  <si>
    <t>Appraisal contingency</t>
  </si>
  <si>
    <t>Financing contingency</t>
  </si>
  <si>
    <t>Close date</t>
  </si>
  <si>
    <t>Create a document folder; select lender &amp; apply</t>
  </si>
  <si>
    <t>Due Diligence</t>
  </si>
  <si>
    <t>Review seller disclosure statement; review title</t>
  </si>
  <si>
    <t>Verify square footage with county records</t>
  </si>
  <si>
    <t>Pull permit history (county / city)</t>
  </si>
  <si>
    <t>Full inspection by inspector or contractor (utilities on)</t>
  </si>
  <si>
    <t>Scope the side sewer; septic / termite / well as applicable</t>
  </si>
  <si>
    <t>Get insurance quotes (course-of-construction)</t>
  </si>
  <si>
    <t>Finalize scope of work with contractor; confirm permits</t>
  </si>
  <si>
    <t>Confirm final renovation bid; re-run the numbers</t>
  </si>
  <si>
    <t>Negotiate based on findings; order the appraisal</t>
  </si>
  <si>
    <t>Pre-Close Checklist</t>
  </si>
  <si>
    <t>Create LLC &amp; bank account (if applicable)</t>
  </si>
  <si>
    <t>Confirm lender has insurance and is working with title</t>
  </si>
  <si>
    <t>Pre-close walk-through; review closing statement</t>
  </si>
  <si>
    <t>Transfer utilities into your name/LLC</t>
  </si>
  <si>
    <t>Collect W-9s from contractor &amp; subs</t>
  </si>
  <si>
    <t>Schedule contractor to start; change locks &amp; install lockbox</t>
  </si>
  <si>
    <t>Inform your bookkeeper; fund course-of-construction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</si>
</sst>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0\);\-"/>
    <numFmt numFmtId="165" formatCode="0.0%"/>
    <numFmt numFmtId="166" formatCode="\$#,##0.00;&quot;($&quot;#,##0.00\);\-"/>
  </numFmts>
  <fonts count="17" x14ac:knownFonts="1">
    <font>
      <sz val="11"/>
      <color theme="1"/>
      <name val="Calibri"/>
      <family val="2"/>
      <charset val="1"/>
    </font>
    <font>
      <b/>
      <sz val="22"/>
      <color rgb="FFFFFFFF"/>
      <name val="Arial"/>
      <charset val="1"/>
    </font>
    <font>
      <b/>
      <sz val="11"/>
      <color rgb="FFFFFFFF"/>
      <name val="Arial"/>
      <charset val="1"/>
    </font>
    <font>
      <sz val="10"/>
      <color rgb="FF000000"/>
      <name val="Arial"/>
      <charset val="1"/>
    </font>
    <font>
      <b/>
      <sz val="10"/>
      <color rgb="FF146178"/>
      <name val="Arial"/>
      <charset val="1"/>
    </font>
    <font>
      <b/>
      <sz val="10"/>
      <color rgb="FF000000"/>
      <name val="Arial"/>
      <charset val="1"/>
    </font>
    <font>
      <sz val="8"/>
      <color rgb="FF5A6B72"/>
      <name val="Arial"/>
      <charset val="1"/>
    </font>
    <font>
      <b/>
      <sz val="16"/>
      <color rgb="FFFFFFFF"/>
      <name val="Arial"/>
      <charset val="1"/>
    </font>
    <font>
      <b/>
      <sz val="9"/>
      <color rgb="FFFFFFFF"/>
      <name val="Arial"/>
      <charset val="1"/>
    </font>
    <font>
      <sz val="10"/>
      <color rgb="FF0E3A47"/>
      <name val="Arial"/>
      <charset val="1"/>
    </font>
    <font>
      <b/>
      <sz val="10"/>
      <color rgb="FFFFFFFF"/>
      <name val="Arial"/>
      <charset val="1"/>
    </font>
    <font>
      <sz val="10"/>
      <name val="Arial"/>
      <family val="2"/>
    </font>
    <font>
      <b/>
      <sz val="13"/>
      <color rgb="FFFFFFFF"/>
      <name val="Arial"/>
      <charset val="1"/>
    </font>
    <font>
      <sz val="9"/>
      <color rgb="FF5A6B72"/>
      <name val="Arial"/>
      <charset val="1"/>
    </font>
    <font>
      <b/>
      <sz val="12"/>
      <color rgb="FFFFFFFF"/>
      <name val="Arial"/>
      <charset val="1"/>
    </font>
    <font>
      <b/>
      <sz val="12"/>
      <color rgb="FF146178"/>
      <name val="Arial"/>
      <charset val="1"/>
    </font>
    <font>
      <b/>
      <sz val="9"/>
      <color rgb="FF146178"/>
      <name val="Arial"/>
      <charset val="1"/>
    </font>
  </fonts>
  <fills count="10">
    <fill>
      <patternFill patternType="none"/>
    </fill>
    <fill>
      <patternFill patternType="gray125"/>
    </fill>
    <fill>
      <patternFill patternType="solid">
        <fgColor rgb="FF146178"/>
        <bgColor rgb="FF1C7A93"/>
      </patternFill>
    </fill>
    <fill>
      <patternFill patternType="solid">
        <fgColor rgb="FF2E91AD"/>
        <bgColor rgb="FF1C7A93"/>
      </patternFill>
    </fill>
    <fill>
      <patternFill patternType="solid">
        <fgColor rgb="FFDCEAF0"/>
        <bgColor rgb="FFD7E8EC"/>
      </patternFill>
    </fill>
    <fill>
      <patternFill patternType="solid">
        <fgColor rgb="FFEFF6F8"/>
        <bgColor rgb="FFEEF3F4"/>
      </patternFill>
    </fill>
    <fill>
      <patternFill patternType="solid">
        <fgColor rgb="FFFFFFFF"/>
        <bgColor rgb="FFEFF6F8"/>
      </patternFill>
    </fill>
    <fill>
      <patternFill patternType="solid">
        <fgColor rgb="FFEEF3F4"/>
        <bgColor rgb="FFEFF6F8"/>
      </patternFill>
    </fill>
    <fill>
      <patternFill patternType="solid">
        <fgColor rgb="FF1C7A93"/>
        <bgColor rgb="FF146178"/>
      </patternFill>
    </fill>
    <fill>
      <patternFill patternType="solid">
        <fgColor rgb="FFD7E8EC"/>
        <bgColor rgb="FFDCEAF0"/>
      </patternFill>
    </fill>
  </fills>
  <borders count="2">
    <border>
      <left/>
      <right/>
      <top/>
      <bottom/>
      <diagonal/>
    </border>
    <border>
      <left style="thin">
        <color rgb="FF9DB2BC"/>
      </left>
      <right style="thin">
        <color rgb="FF9DB2BC"/>
      </right>
      <top style="thin">
        <color rgb="FF9DB2BC"/>
      </top>
      <bottom style="thin">
        <color rgb="FF9DB2BC"/>
      </bottom>
      <diagonal/>
    </border>
  </borders>
  <cellStyleXfs count="1">
    <xf numFmtId="0" fontId="0" fillId="0" borderId="0"/>
  </cellStyleXfs>
  <cellXfs count="44">
    <xf numFmtId="0" fontId="0" fillId="0" borderId="0" xfId="0"/>
    <xf numFmtId="0" fontId="10" fillId="8" borderId="0" xfId="0" applyFont="1" applyFill="1" applyAlignment="1">
      <alignment vertical="center" indent="1"/>
    </xf>
    <xf numFmtId="0" fontId="13" fillId="0" borderId="0" xfId="0" applyFont="1"/>
    <xf numFmtId="0" fontId="12" fillId="2" borderId="0" xfId="0" applyFont="1" applyFill="1" applyAlignment="1">
      <alignment vertical="center" indent="1"/>
    </xf>
    <xf numFmtId="0" fontId="10" fillId="8" borderId="0" xfId="0" applyFont="1" applyFill="1" applyAlignment="1">
      <alignment horizontal="left" vertical="center" indent="1"/>
    </xf>
    <xf numFmtId="0" fontId="9" fillId="4" borderId="1" xfId="0" applyFont="1" applyFill="1" applyBorder="1" applyAlignment="1" applyProtection="1">
      <alignment horizontal="left" vertical="center"/>
      <protection locked="0"/>
    </xf>
    <xf numFmtId="0" fontId="8" fillId="3" borderId="0" xfId="0" applyFont="1" applyFill="1" applyAlignment="1">
      <alignment vertical="center" indent="1"/>
    </xf>
    <xf numFmtId="0" fontId="7" fillId="2" borderId="0" xfId="0" applyFont="1" applyFill="1" applyAlignment="1">
      <alignment vertical="center" indent="1"/>
    </xf>
    <xf numFmtId="0" fontId="6" fillId="7" borderId="0" xfId="0" applyFont="1" applyFill="1" applyAlignment="1">
      <alignment vertical="top" wrapText="1"/>
    </xf>
    <xf numFmtId="0" fontId="3" fillId="6" borderId="0" xfId="0" applyFont="1" applyFill="1" applyAlignment="1">
      <alignment horizontal="left" vertical="center" indent="1"/>
    </xf>
    <xf numFmtId="0" fontId="3" fillId="5" borderId="0" xfId="0" applyFont="1" applyFill="1" applyAlignment="1">
      <alignment horizontal="left" vertical="center" indent="1"/>
    </xf>
    <xf numFmtId="0" fontId="3" fillId="4" borderId="0" xfId="0" applyFont="1" applyFill="1" applyAlignment="1">
      <alignment horizontal="left" vertical="center" indent="1"/>
    </xf>
    <xf numFmtId="0" fontId="3" fillId="0" borderId="0" xfId="0" applyFont="1" applyAlignment="1">
      <alignment vertical="top" wrapText="1"/>
    </xf>
    <xf numFmtId="0" fontId="2" fillId="3" borderId="0" xfId="0" applyFont="1" applyFill="1" applyAlignment="1">
      <alignment horizontal="left" vertical="center" indent="1"/>
    </xf>
    <xf numFmtId="0" fontId="1" fillId="2" borderId="0" xfId="0" applyFont="1" applyFill="1" applyAlignment="1">
      <alignment horizontal="left" vertical="center" indent="1"/>
    </xf>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vertical="top" wrapText="1"/>
    </xf>
    <xf numFmtId="0" fontId="3" fillId="0" borderId="0" xfId="0" applyFont="1" applyAlignment="1">
      <alignment horizontal="left" vertical="center"/>
    </xf>
    <xf numFmtId="164" fontId="9" fillId="4" borderId="1" xfId="0" applyNumberFormat="1" applyFont="1" applyFill="1" applyBorder="1" applyAlignment="1" applyProtection="1">
      <alignment horizontal="right" vertical="center"/>
      <protection locked="0"/>
    </xf>
    <xf numFmtId="165" fontId="9" fillId="5" borderId="1" xfId="0" applyNumberFormat="1" applyFont="1" applyFill="1" applyBorder="1" applyAlignment="1" applyProtection="1">
      <alignment horizontal="right" vertical="center"/>
      <protection locked="0"/>
    </xf>
    <xf numFmtId="164" fontId="3" fillId="0" borderId="0" xfId="0" applyNumberFormat="1" applyFont="1" applyAlignment="1">
      <alignment horizontal="right" vertical="center"/>
    </xf>
    <xf numFmtId="164" fontId="5" fillId="9" borderId="0" xfId="0" applyNumberFormat="1" applyFont="1" applyFill="1" applyAlignment="1">
      <alignment horizontal="right" vertical="center"/>
    </xf>
    <xf numFmtId="165" fontId="3" fillId="0" borderId="0" xfId="0" applyNumberFormat="1" applyFont="1" applyAlignment="1">
      <alignment horizontal="right" vertical="center"/>
    </xf>
    <xf numFmtId="1" fontId="9" fillId="5" borderId="1" xfId="0" applyNumberFormat="1" applyFont="1" applyFill="1" applyBorder="1" applyAlignment="1" applyProtection="1">
      <alignment horizontal="right" vertical="center"/>
      <protection locked="0"/>
    </xf>
    <xf numFmtId="166" fontId="9" fillId="4" borderId="1" xfId="0" applyNumberFormat="1" applyFont="1" applyFill="1" applyBorder="1" applyAlignment="1" applyProtection="1">
      <alignment horizontal="right" vertical="center"/>
      <protection locked="0"/>
    </xf>
    <xf numFmtId="0" fontId="9" fillId="5" borderId="1" xfId="0" applyFont="1" applyFill="1" applyBorder="1" applyAlignment="1" applyProtection="1">
      <alignment horizontal="center" vertical="center"/>
      <protection locked="0"/>
    </xf>
    <xf numFmtId="0" fontId="5" fillId="9" borderId="0" xfId="0" applyFont="1" applyFill="1" applyAlignment="1">
      <alignment horizontal="center" vertical="center"/>
    </xf>
    <xf numFmtId="166" fontId="3" fillId="0" borderId="0" xfId="0" applyNumberFormat="1" applyFont="1" applyAlignment="1">
      <alignment horizontal="right" vertical="center"/>
    </xf>
    <xf numFmtId="0" fontId="8" fillId="2" borderId="0" xfId="0" applyFont="1" applyFill="1" applyAlignment="1">
      <alignment indent="1"/>
    </xf>
    <xf numFmtId="0" fontId="8" fillId="2" borderId="0" xfId="0" applyFont="1" applyFill="1" applyAlignment="1">
      <alignment horizontal="center" vertical="center"/>
    </xf>
    <xf numFmtId="0" fontId="0" fillId="4" borderId="1" xfId="0" applyFill="1" applyBorder="1" applyProtection="1">
      <protection locked="0"/>
    </xf>
    <xf numFmtId="0" fontId="5" fillId="0" borderId="0" xfId="0" applyFont="1" applyAlignment="1">
      <alignment indent="1"/>
    </xf>
    <xf numFmtId="0" fontId="14" fillId="8" borderId="0" xfId="0" applyFont="1" applyFill="1" applyAlignment="1">
      <alignment vertical="center" indent="1"/>
    </xf>
    <xf numFmtId="0" fontId="13" fillId="0" borderId="0" xfId="0" applyFont="1" applyAlignment="1">
      <alignment indent="1"/>
    </xf>
    <xf numFmtId="0" fontId="0" fillId="4" borderId="1" xfId="0" applyFill="1" applyBorder="1" applyAlignment="1" applyProtection="1">
      <alignment horizontal="left" vertical="center"/>
      <protection locked="0"/>
    </xf>
    <xf numFmtId="164" fontId="0" fillId="4" borderId="1" xfId="0" applyNumberFormat="1" applyFill="1" applyBorder="1" applyAlignment="1" applyProtection="1">
      <alignment horizontal="right" vertical="center"/>
      <protection locked="0"/>
    </xf>
    <xf numFmtId="1" fontId="0" fillId="4" borderId="1" xfId="0" applyNumberFormat="1" applyFill="1" applyBorder="1" applyAlignment="1" applyProtection="1">
      <alignment horizontal="right" vertical="center"/>
      <protection locked="0"/>
    </xf>
    <xf numFmtId="164" fontId="3" fillId="0" borderId="1" xfId="0" applyNumberFormat="1" applyFont="1" applyBorder="1" applyAlignment="1">
      <alignment horizontal="right" vertical="center"/>
    </xf>
    <xf numFmtId="0" fontId="0" fillId="4" borderId="1" xfId="0" applyFill="1" applyBorder="1" applyAlignment="1" applyProtection="1">
      <alignment horizontal="right" vertical="center"/>
      <protection locked="0"/>
    </xf>
    <xf numFmtId="0" fontId="8" fillId="2" borderId="0" xfId="0" applyFont="1" applyFill="1" applyAlignment="1">
      <alignment vertical="center" indent="1"/>
    </xf>
    <xf numFmtId="0" fontId="15" fillId="4" borderId="1" xfId="0" applyFont="1" applyFill="1" applyBorder="1" applyAlignment="1" applyProtection="1">
      <alignment horizontal="center" vertical="center"/>
      <protection locked="0"/>
    </xf>
    <xf numFmtId="0" fontId="3" fillId="0" borderId="1" xfId="0" applyFont="1" applyBorder="1" applyAlignment="1">
      <alignment vertical="center" wrapText="1" indent="1"/>
    </xf>
    <xf numFmtId="0" fontId="16" fillId="0" borderId="0" xfId="0" applyFont="1" applyAlignment="1">
      <alignment horizontal="righ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C7A93"/>
      <rgbColor rgb="FF9DB2BC"/>
      <rgbColor rgb="FF808080"/>
      <rgbColor rgb="FF9999FF"/>
      <rgbColor rgb="FF993366"/>
      <rgbColor rgb="FFEFF6F8"/>
      <rgbColor rgb="FFDCEAF0"/>
      <rgbColor rgb="FF660066"/>
      <rgbColor rgb="FFFF8080"/>
      <rgbColor rgb="FF0066CC"/>
      <rgbColor rgb="FFCCCCFF"/>
      <rgbColor rgb="FF000080"/>
      <rgbColor rgb="FFFF00FF"/>
      <rgbColor rgb="FFFFFF00"/>
      <rgbColor rgb="FF00FFFF"/>
      <rgbColor rgb="FF800080"/>
      <rgbColor rgb="FF800000"/>
      <rgbColor rgb="FF146178"/>
      <rgbColor rgb="FF0000FF"/>
      <rgbColor rgb="FF00CCFF"/>
      <rgbColor rgb="FFD7E8EC"/>
      <rgbColor rgb="FFEEF3F4"/>
      <rgbColor rgb="FFFFFF99"/>
      <rgbColor rgb="FF99CCFF"/>
      <rgbColor rgb="FFFF99CC"/>
      <rgbColor rgb="FFCC99FF"/>
      <rgbColor rgb="FFFFCC99"/>
      <rgbColor rgb="FF3366FF"/>
      <rgbColor rgb="FF33CCCC"/>
      <rgbColor rgb="FF99CC00"/>
      <rgbColor rgb="FFFFCC00"/>
      <rgbColor rgb="FFFF9900"/>
      <rgbColor rgb="FFFF6600"/>
      <rgbColor rgb="FF5A6B72"/>
      <rgbColor rgb="FF969696"/>
      <rgbColor rgb="FF0E3A47"/>
      <rgbColor rgb="FF2E91AD"/>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1"/>
  <sheetViews>
    <sheetView showGridLines="0" zoomScaleNormal="100" workbookViewId="0"/>
  </sheetViews>
  <sheetFormatPr defaultColWidth="8.6640625" defaultRowHeight="14.25" x14ac:dyDescent="0.45"/>
  <cols>
    <col min="1" max="1" width="2" customWidth="1"/>
    <col min="2" max="2" width="24" customWidth="1"/>
    <col min="3" max="3" width="62" customWidth="1"/>
    <col min="4" max="4" width="2" customWidth="1"/>
  </cols>
  <sheetData>
    <row r="2" spans="2:3" ht="37.5" customHeight="1" x14ac:dyDescent="0.45">
      <c r="B2" s="14" t="s">
        <v>0</v>
      </c>
      <c r="C2" s="14"/>
    </row>
    <row r="3" spans="2:3" ht="21.75" customHeight="1" x14ac:dyDescent="0.45">
      <c r="B3" s="13" t="s">
        <v>1</v>
      </c>
      <c r="C3" s="13"/>
    </row>
    <row r="5" spans="2:3" ht="30" customHeight="1" x14ac:dyDescent="0.45">
      <c r="B5" s="12" t="s">
        <v>2</v>
      </c>
      <c r="C5" s="12"/>
    </row>
    <row r="7" spans="2:3" x14ac:dyDescent="0.45">
      <c r="B7" s="15" t="s">
        <v>3</v>
      </c>
    </row>
    <row r="8" spans="2:3" x14ac:dyDescent="0.45">
      <c r="B8" s="11" t="s">
        <v>4</v>
      </c>
      <c r="C8" s="11"/>
    </row>
    <row r="9" spans="2:3" x14ac:dyDescent="0.45">
      <c r="B9" s="10" t="s">
        <v>5</v>
      </c>
      <c r="C9" s="10"/>
    </row>
    <row r="10" spans="2:3" x14ac:dyDescent="0.45">
      <c r="B10" s="9" t="s">
        <v>6</v>
      </c>
      <c r="C10" s="9"/>
    </row>
    <row r="12" spans="2:3" x14ac:dyDescent="0.45">
      <c r="B12" s="15" t="s">
        <v>7</v>
      </c>
    </row>
    <row r="13" spans="2:3" ht="25.5" customHeight="1" x14ac:dyDescent="0.45">
      <c r="B13" s="16" t="s">
        <v>8</v>
      </c>
      <c r="C13" s="17" t="s">
        <v>9</v>
      </c>
    </row>
    <row r="14" spans="2:3" ht="25.5" customHeight="1" x14ac:dyDescent="0.45">
      <c r="B14" s="16" t="s">
        <v>10</v>
      </c>
      <c r="C14" s="17" t="s">
        <v>11</v>
      </c>
    </row>
    <row r="15" spans="2:3" ht="25.5" customHeight="1" x14ac:dyDescent="0.45">
      <c r="B15" s="16" t="s">
        <v>12</v>
      </c>
      <c r="C15" s="17" t="s">
        <v>13</v>
      </c>
    </row>
    <row r="16" spans="2:3" ht="25.5" customHeight="1" x14ac:dyDescent="0.45">
      <c r="B16" s="16" t="s">
        <v>14</v>
      </c>
      <c r="C16" s="17" t="s">
        <v>15</v>
      </c>
    </row>
    <row r="18" spans="2:3" ht="15.75" customHeight="1" x14ac:dyDescent="0.45">
      <c r="B18" s="8" t="s">
        <v>16</v>
      </c>
      <c r="C18" s="8"/>
    </row>
    <row r="19" spans="2:3" ht="15.75" customHeight="1" x14ac:dyDescent="0.45">
      <c r="B19" s="8"/>
      <c r="C19" s="8"/>
    </row>
    <row r="20" spans="2:3" ht="15.75" customHeight="1" x14ac:dyDescent="0.45">
      <c r="B20" s="8"/>
      <c r="C20" s="8"/>
    </row>
    <row r="21" spans="2:3" ht="15.75" customHeight="1" x14ac:dyDescent="0.45">
      <c r="B21" s="8"/>
      <c r="C21" s="8"/>
    </row>
  </sheetData>
  <mergeCells count="7">
    <mergeCell ref="B10:C10"/>
    <mergeCell ref="B18:C21"/>
    <mergeCell ref="B2:C2"/>
    <mergeCell ref="B3:C3"/>
    <mergeCell ref="B5:C5"/>
    <mergeCell ref="B8:C8"/>
    <mergeCell ref="B9:C9"/>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4"/>
  <sheetViews>
    <sheetView showGridLines="0" tabSelected="1" zoomScaleNormal="100" workbookViewId="0">
      <pane xSplit="1" ySplit="5" topLeftCell="B6" activePane="bottomRight" state="frozen"/>
      <selection pane="topRight" activeCell="B1" sqref="B1"/>
      <selection pane="bottomLeft" activeCell="A6" sqref="A6"/>
      <selection pane="bottomRight"/>
    </sheetView>
  </sheetViews>
  <sheetFormatPr defaultColWidth="8.6640625" defaultRowHeight="14.25" x14ac:dyDescent="0.45"/>
  <cols>
    <col min="1" max="1" width="2" customWidth="1"/>
    <col min="2" max="2" width="30" customWidth="1"/>
    <col min="3" max="3" width="10" customWidth="1"/>
    <col min="4" max="4" width="14" customWidth="1"/>
    <col min="5" max="5" width="2" customWidth="1"/>
    <col min="6" max="6" width="30" customWidth="1"/>
    <col min="7" max="7" width="10" customWidth="1"/>
    <col min="8" max="8" width="14" customWidth="1"/>
    <col min="9" max="9" width="2" customWidth="1"/>
    <col min="10" max="10" width="28" customWidth="1"/>
    <col min="11" max="11" width="14" customWidth="1"/>
    <col min="12" max="12" width="2" customWidth="1"/>
  </cols>
  <sheetData>
    <row r="1" spans="2:11" ht="30" customHeight="1" x14ac:dyDescent="0.45">
      <c r="B1" s="7" t="s">
        <v>17</v>
      </c>
      <c r="C1" s="7"/>
      <c r="D1" s="7"/>
      <c r="E1" s="7"/>
      <c r="F1" s="7"/>
      <c r="G1" s="7"/>
      <c r="H1" s="7"/>
      <c r="I1" s="7"/>
      <c r="J1" s="7"/>
      <c r="K1" s="7"/>
    </row>
    <row r="2" spans="2:11" x14ac:dyDescent="0.45">
      <c r="B2" s="6" t="s">
        <v>18</v>
      </c>
      <c r="C2" s="6"/>
      <c r="D2" s="6"/>
      <c r="E2" s="6"/>
      <c r="F2" s="6"/>
      <c r="G2" s="6"/>
      <c r="H2" s="6"/>
      <c r="I2" s="6"/>
      <c r="J2" s="6"/>
      <c r="K2" s="6"/>
    </row>
    <row r="4" spans="2:11" x14ac:dyDescent="0.45">
      <c r="B4" s="16" t="s">
        <v>19</v>
      </c>
      <c r="D4" s="5"/>
      <c r="E4" s="5"/>
      <c r="F4" s="5"/>
      <c r="G4" s="5"/>
      <c r="H4" s="5"/>
    </row>
    <row r="6" spans="2:11" x14ac:dyDescent="0.45">
      <c r="B6" s="4" t="s">
        <v>20</v>
      </c>
      <c r="C6" s="4"/>
      <c r="D6" s="4"/>
      <c r="F6" s="4" t="s">
        <v>21</v>
      </c>
      <c r="G6" s="4"/>
      <c r="H6" s="4"/>
      <c r="J6" s="4" t="s">
        <v>22</v>
      </c>
      <c r="K6" s="4"/>
    </row>
    <row r="7" spans="2:11" x14ac:dyDescent="0.45">
      <c r="B7" s="18" t="s">
        <v>23</v>
      </c>
      <c r="D7" s="19"/>
      <c r="F7" s="18" t="s">
        <v>24</v>
      </c>
      <c r="G7" s="20">
        <v>0.02</v>
      </c>
      <c r="H7" s="21">
        <f>$G$7*$D$7</f>
        <v>0</v>
      </c>
      <c r="J7" s="16" t="s">
        <v>25</v>
      </c>
      <c r="K7" s="22">
        <f>$H$13-$H$14-$H$9</f>
        <v>0</v>
      </c>
    </row>
    <row r="8" spans="2:11" x14ac:dyDescent="0.45">
      <c r="B8" s="18" t="s">
        <v>26</v>
      </c>
      <c r="D8" s="19"/>
      <c r="F8" s="18" t="s">
        <v>27</v>
      </c>
      <c r="H8" s="21">
        <f>$D$11*$D$12+$D$21</f>
        <v>0</v>
      </c>
      <c r="J8" s="18" t="s">
        <v>28</v>
      </c>
      <c r="K8" s="21">
        <f>$H$10</f>
        <v>0</v>
      </c>
    </row>
    <row r="9" spans="2:11" x14ac:dyDescent="0.45">
      <c r="B9" s="18" t="s">
        <v>29</v>
      </c>
      <c r="D9" s="19"/>
      <c r="F9" s="16" t="s">
        <v>30</v>
      </c>
      <c r="H9" s="22">
        <f>$D$7+$D$9+$D$10+$H$7+$D$18+$H$8</f>
        <v>0</v>
      </c>
      <c r="J9" s="18" t="s">
        <v>31</v>
      </c>
      <c r="K9" s="23">
        <f>IFERROR($K$7/$H$10,0)</f>
        <v>0</v>
      </c>
    </row>
    <row r="10" spans="2:11" x14ac:dyDescent="0.45">
      <c r="B10" s="18" t="s">
        <v>32</v>
      </c>
      <c r="D10" s="19"/>
      <c r="F10" s="16" t="s">
        <v>28</v>
      </c>
      <c r="H10" s="22">
        <f>$D$16+$H$7+$D$18+$D$10+$H$8+IF($D$15="Yes",0,$D$9)</f>
        <v>0</v>
      </c>
      <c r="J10" s="18" t="s">
        <v>33</v>
      </c>
      <c r="K10" s="23">
        <f>IFERROR($K$9*12/$D$11,0)</f>
        <v>0</v>
      </c>
    </row>
    <row r="11" spans="2:11" x14ac:dyDescent="0.45">
      <c r="B11" s="18" t="s">
        <v>34</v>
      </c>
      <c r="D11" s="24">
        <v>5</v>
      </c>
      <c r="J11" s="18" t="s">
        <v>35</v>
      </c>
      <c r="K11" s="23">
        <f>IFERROR($K$7/$H$13,0)</f>
        <v>0</v>
      </c>
    </row>
    <row r="12" spans="2:11" x14ac:dyDescent="0.45">
      <c r="B12" s="18" t="s">
        <v>36</v>
      </c>
      <c r="D12" s="25"/>
      <c r="F12" s="4" t="s">
        <v>37</v>
      </c>
      <c r="G12" s="4"/>
      <c r="H12" s="4"/>
      <c r="J12" s="18" t="s">
        <v>38</v>
      </c>
      <c r="K12" s="21">
        <f>IFERROR($K$7/$D$11,0)</f>
        <v>0</v>
      </c>
    </row>
    <row r="13" spans="2:11" x14ac:dyDescent="0.45">
      <c r="F13" s="18" t="s">
        <v>39</v>
      </c>
      <c r="H13" s="19"/>
    </row>
    <row r="14" spans="2:11" x14ac:dyDescent="0.45">
      <c r="B14" s="4" t="s">
        <v>40</v>
      </c>
      <c r="C14" s="4"/>
      <c r="D14" s="4"/>
      <c r="F14" s="18" t="s">
        <v>41</v>
      </c>
      <c r="G14" s="20">
        <v>0.06</v>
      </c>
      <c r="H14" s="21">
        <f>$G$14*$H$13</f>
        <v>0</v>
      </c>
      <c r="J14" s="4" t="s">
        <v>42</v>
      </c>
      <c r="K14" s="4"/>
    </row>
    <row r="15" spans="2:11" x14ac:dyDescent="0.45">
      <c r="B15" s="18" t="s">
        <v>43</v>
      </c>
      <c r="D15" s="26" t="s">
        <v>44</v>
      </c>
      <c r="F15" s="18" t="s">
        <v>45</v>
      </c>
      <c r="H15" s="21">
        <f>$D$19</f>
        <v>0</v>
      </c>
      <c r="J15" s="18" t="s">
        <v>46</v>
      </c>
      <c r="K15" s="21">
        <f>$D$8*0.7-$D$9</f>
        <v>0</v>
      </c>
    </row>
    <row r="16" spans="2:11" x14ac:dyDescent="0.45">
      <c r="B16" s="18" t="s">
        <v>47</v>
      </c>
      <c r="C16" s="20">
        <v>0.1</v>
      </c>
      <c r="D16" s="21">
        <f>$C$16*($D$7+IF($D$15="Yes",$D$9,0))</f>
        <v>0</v>
      </c>
      <c r="F16" s="16" t="s">
        <v>48</v>
      </c>
      <c r="H16" s="22">
        <f>$H$13-$H$14-$H$15</f>
        <v>0</v>
      </c>
      <c r="J16" s="18" t="s">
        <v>49</v>
      </c>
      <c r="K16" s="27" t="str">
        <f>IF($D$7=0,"-",IF($D$7&lt;=$K$15,"At/below (good)","Above 70% rule"))</f>
        <v>-</v>
      </c>
    </row>
    <row r="17" spans="2:11" x14ac:dyDescent="0.45">
      <c r="B17" s="18" t="s">
        <v>50</v>
      </c>
      <c r="C17" s="20">
        <v>0.1</v>
      </c>
      <c r="J17" s="18" t="s">
        <v>51</v>
      </c>
      <c r="K17" s="23">
        <f>IFERROR($H$9/$D$8,0)</f>
        <v>0</v>
      </c>
    </row>
    <row r="18" spans="2:11" x14ac:dyDescent="0.45">
      <c r="B18" s="18" t="s">
        <v>52</v>
      </c>
      <c r="C18" s="20">
        <v>0.02</v>
      </c>
      <c r="D18" s="21">
        <f>$C$18*$D$19</f>
        <v>0</v>
      </c>
    </row>
    <row r="19" spans="2:11" x14ac:dyDescent="0.45">
      <c r="B19" s="18" t="s">
        <v>53</v>
      </c>
      <c r="D19" s="21">
        <f>($D$7+IF($D$15="Yes",$D$9,0))-$D$16</f>
        <v>0</v>
      </c>
    </row>
    <row r="20" spans="2:11" x14ac:dyDescent="0.45">
      <c r="B20" s="18" t="s">
        <v>54</v>
      </c>
      <c r="D20" s="28">
        <f>$D$19*$C$17/12</f>
        <v>0</v>
      </c>
    </row>
    <row r="21" spans="2:11" x14ac:dyDescent="0.45">
      <c r="B21" s="18" t="s">
        <v>55</v>
      </c>
      <c r="D21" s="21">
        <f>$D$20*$D$11</f>
        <v>0</v>
      </c>
    </row>
    <row r="23" spans="2:11" ht="15" customHeight="1" x14ac:dyDescent="0.45">
      <c r="B23" s="8" t="s">
        <v>56</v>
      </c>
      <c r="C23" s="8"/>
      <c r="D23" s="8"/>
      <c r="E23" s="8"/>
      <c r="F23" s="8"/>
      <c r="G23" s="8"/>
      <c r="H23" s="8"/>
      <c r="I23" s="8"/>
      <c r="J23" s="8"/>
      <c r="K23" s="8"/>
    </row>
    <row r="24" spans="2:11" x14ac:dyDescent="0.45">
      <c r="B24" s="8"/>
      <c r="C24" s="8"/>
      <c r="D24" s="8"/>
      <c r="E24" s="8"/>
      <c r="F24" s="8"/>
      <c r="G24" s="8"/>
      <c r="H24" s="8"/>
      <c r="I24" s="8"/>
      <c r="J24" s="8"/>
      <c r="K24" s="8"/>
    </row>
  </sheetData>
  <sheetProtection password="CE4B" sheet="1" formatCells="0"/>
  <mergeCells count="10">
    <mergeCell ref="F12:H12"/>
    <mergeCell ref="B14:D14"/>
    <mergeCell ref="J14:K14"/>
    <mergeCell ref="B23:K24"/>
    <mergeCell ref="B1:K1"/>
    <mergeCell ref="B2:K2"/>
    <mergeCell ref="D4:H4"/>
    <mergeCell ref="B6:D6"/>
    <mergeCell ref="F6:H6"/>
    <mergeCell ref="J6:K6"/>
  </mergeCells>
  <dataValidations count="1">
    <dataValidation type="list" sqref="D15" xr:uid="{00000000-0002-0000-0100-000000000000}">
      <formula1>"Yes,No"</formula1>
      <formula2>0</formula2>
    </dataValidation>
  </dataValidations>
  <pageMargins left="0.75" right="0.75" top="1" bottom="1"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38"/>
  <sheetViews>
    <sheetView showGridLines="0" zoomScaleNormal="100" workbookViewId="0"/>
  </sheetViews>
  <sheetFormatPr defaultColWidth="8.6640625" defaultRowHeight="14.25" x14ac:dyDescent="0.45"/>
  <cols>
    <col min="1" max="1" width="2" customWidth="1"/>
    <col min="2" max="2" width="30" customWidth="1"/>
    <col min="3" max="3" width="16" customWidth="1"/>
    <col min="4" max="4" width="40" customWidth="1"/>
  </cols>
  <sheetData>
    <row r="1" spans="2:4" ht="25.5" customHeight="1" x14ac:dyDescent="0.45">
      <c r="B1" s="3" t="s">
        <v>57</v>
      </c>
      <c r="C1" s="3"/>
      <c r="D1" s="3"/>
    </row>
    <row r="2" spans="2:4" x14ac:dyDescent="0.45">
      <c r="B2" s="2" t="s">
        <v>58</v>
      </c>
      <c r="C2" s="2"/>
      <c r="D2" s="2"/>
    </row>
    <row r="4" spans="2:4" x14ac:dyDescent="0.45">
      <c r="B4" s="1" t="s">
        <v>59</v>
      </c>
      <c r="C4" s="1"/>
      <c r="D4" s="1"/>
    </row>
    <row r="5" spans="2:4" x14ac:dyDescent="0.45">
      <c r="B5" s="29" t="s">
        <v>60</v>
      </c>
      <c r="C5" s="30" t="s">
        <v>61</v>
      </c>
      <c r="D5" s="29" t="s">
        <v>62</v>
      </c>
    </row>
    <row r="6" spans="2:4" x14ac:dyDescent="0.45">
      <c r="B6" s="18" t="s">
        <v>63</v>
      </c>
      <c r="C6" s="19"/>
      <c r="D6" s="31"/>
    </row>
    <row r="7" spans="2:4" x14ac:dyDescent="0.45">
      <c r="B7" s="18" t="s">
        <v>64</v>
      </c>
      <c r="C7" s="19"/>
      <c r="D7" s="31"/>
    </row>
    <row r="8" spans="2:4" x14ac:dyDescent="0.45">
      <c r="B8" s="18" t="s">
        <v>65</v>
      </c>
      <c r="C8" s="19"/>
      <c r="D8" s="31"/>
    </row>
    <row r="9" spans="2:4" x14ac:dyDescent="0.45">
      <c r="B9" s="18" t="s">
        <v>66</v>
      </c>
      <c r="C9" s="19"/>
      <c r="D9" s="31"/>
    </row>
    <row r="10" spans="2:4" x14ac:dyDescent="0.45">
      <c r="B10" s="18" t="s">
        <v>67</v>
      </c>
      <c r="C10" s="19"/>
      <c r="D10" s="31"/>
    </row>
    <row r="11" spans="2:4" x14ac:dyDescent="0.45">
      <c r="B11" s="32" t="s">
        <v>68</v>
      </c>
      <c r="C11" s="22">
        <f>SUM(C6:C10)</f>
        <v>0</v>
      </c>
    </row>
    <row r="13" spans="2:4" x14ac:dyDescent="0.45">
      <c r="B13" s="1" t="s">
        <v>69</v>
      </c>
      <c r="C13" s="1"/>
      <c r="D13" s="1"/>
    </row>
    <row r="14" spans="2:4" x14ac:dyDescent="0.45">
      <c r="B14" s="29" t="s">
        <v>60</v>
      </c>
      <c r="C14" s="30" t="s">
        <v>61</v>
      </c>
      <c r="D14" s="29" t="s">
        <v>62</v>
      </c>
    </row>
    <row r="15" spans="2:4" x14ac:dyDescent="0.45">
      <c r="B15" s="18" t="s">
        <v>70</v>
      </c>
      <c r="C15" s="19"/>
      <c r="D15" s="31"/>
    </row>
    <row r="16" spans="2:4" x14ac:dyDescent="0.45">
      <c r="B16" s="18" t="s">
        <v>71</v>
      </c>
      <c r="C16" s="19"/>
      <c r="D16" s="31"/>
    </row>
    <row r="17" spans="2:4" x14ac:dyDescent="0.45">
      <c r="B17" s="18" t="s">
        <v>72</v>
      </c>
      <c r="C17" s="19"/>
      <c r="D17" s="31"/>
    </row>
    <row r="18" spans="2:4" x14ac:dyDescent="0.45">
      <c r="B18" s="18" t="s">
        <v>73</v>
      </c>
      <c r="C18" s="19"/>
      <c r="D18" s="31"/>
    </row>
    <row r="19" spans="2:4" x14ac:dyDescent="0.45">
      <c r="B19" s="18" t="s">
        <v>74</v>
      </c>
      <c r="C19" s="19"/>
      <c r="D19" s="31"/>
    </row>
    <row r="20" spans="2:4" x14ac:dyDescent="0.45">
      <c r="B20" s="18" t="s">
        <v>75</v>
      </c>
      <c r="C20" s="19"/>
      <c r="D20" s="31"/>
    </row>
    <row r="21" spans="2:4" x14ac:dyDescent="0.45">
      <c r="B21" s="18" t="s">
        <v>76</v>
      </c>
      <c r="C21" s="19"/>
      <c r="D21" s="31"/>
    </row>
    <row r="22" spans="2:4" x14ac:dyDescent="0.45">
      <c r="B22" s="18" t="s">
        <v>77</v>
      </c>
      <c r="C22" s="19"/>
      <c r="D22" s="31"/>
    </row>
    <row r="23" spans="2:4" x14ac:dyDescent="0.45">
      <c r="B23" s="18" t="s">
        <v>78</v>
      </c>
      <c r="C23" s="19"/>
      <c r="D23" s="31"/>
    </row>
    <row r="24" spans="2:4" x14ac:dyDescent="0.45">
      <c r="B24" s="18" t="s">
        <v>79</v>
      </c>
      <c r="C24" s="19"/>
      <c r="D24" s="31"/>
    </row>
    <row r="25" spans="2:4" x14ac:dyDescent="0.45">
      <c r="B25" s="18" t="s">
        <v>80</v>
      </c>
      <c r="C25" s="19"/>
      <c r="D25" s="31"/>
    </row>
    <row r="26" spans="2:4" x14ac:dyDescent="0.45">
      <c r="B26" s="18" t="s">
        <v>81</v>
      </c>
      <c r="C26" s="19"/>
      <c r="D26" s="31"/>
    </row>
    <row r="27" spans="2:4" x14ac:dyDescent="0.45">
      <c r="B27" s="18" t="s">
        <v>82</v>
      </c>
      <c r="C27" s="19"/>
      <c r="D27" s="31"/>
    </row>
    <row r="28" spans="2:4" x14ac:dyDescent="0.45">
      <c r="B28" s="18" t="s">
        <v>83</v>
      </c>
      <c r="C28" s="19"/>
      <c r="D28" s="31"/>
    </row>
    <row r="29" spans="2:4" x14ac:dyDescent="0.45">
      <c r="B29" s="18" t="s">
        <v>84</v>
      </c>
      <c r="C29" s="19"/>
      <c r="D29" s="31"/>
    </row>
    <row r="30" spans="2:4" x14ac:dyDescent="0.45">
      <c r="B30" s="18" t="s">
        <v>85</v>
      </c>
      <c r="C30" s="19"/>
      <c r="D30" s="31"/>
    </row>
    <row r="31" spans="2:4" x14ac:dyDescent="0.45">
      <c r="B31" s="18" t="s">
        <v>86</v>
      </c>
      <c r="C31" s="19"/>
      <c r="D31" s="31"/>
    </row>
    <row r="32" spans="2:4" x14ac:dyDescent="0.45">
      <c r="B32" s="18" t="s">
        <v>87</v>
      </c>
      <c r="C32" s="19"/>
      <c r="D32" s="31"/>
    </row>
    <row r="33" spans="2:4" x14ac:dyDescent="0.45">
      <c r="B33" s="18" t="s">
        <v>88</v>
      </c>
      <c r="C33" s="19"/>
      <c r="D33" s="31"/>
    </row>
    <row r="34" spans="2:4" x14ac:dyDescent="0.45">
      <c r="B34" s="18" t="s">
        <v>89</v>
      </c>
      <c r="C34" s="19"/>
      <c r="D34" s="31"/>
    </row>
    <row r="35" spans="2:4" x14ac:dyDescent="0.45">
      <c r="B35" s="18" t="s">
        <v>90</v>
      </c>
      <c r="C35" s="19"/>
      <c r="D35" s="31"/>
    </row>
    <row r="36" spans="2:4" x14ac:dyDescent="0.45">
      <c r="B36" s="32" t="s">
        <v>91</v>
      </c>
      <c r="C36" s="22">
        <f>SUM(C15:C35)</f>
        <v>0</v>
      </c>
    </row>
    <row r="38" spans="2:4" ht="15" x14ac:dyDescent="0.45">
      <c r="B38" s="33" t="s">
        <v>92</v>
      </c>
      <c r="C38" s="22">
        <f>C11+C36</f>
        <v>0</v>
      </c>
      <c r="D38" s="34" t="s">
        <v>93</v>
      </c>
    </row>
  </sheetData>
  <sheetProtection password="CE4B" sheet="1" formatCells="0"/>
  <mergeCells count="4">
    <mergeCell ref="B1:D1"/>
    <mergeCell ref="B2:D2"/>
    <mergeCell ref="B4:D4"/>
    <mergeCell ref="B13:D13"/>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9"/>
  <sheetViews>
    <sheetView showGridLines="0" zoomScaleNormal="100" workbookViewId="0"/>
  </sheetViews>
  <sheetFormatPr defaultColWidth="8.6640625" defaultRowHeight="14.25" x14ac:dyDescent="0.45"/>
  <cols>
    <col min="1" max="1" width="2" customWidth="1"/>
    <col min="2" max="2" width="28" customWidth="1"/>
    <col min="3" max="3" width="14" customWidth="1"/>
    <col min="4" max="4" width="10" customWidth="1"/>
    <col min="5" max="5" width="12" customWidth="1"/>
    <col min="6" max="7" width="8" customWidth="1"/>
    <col min="8" max="8" width="14" customWidth="1"/>
    <col min="9" max="9" width="30" customWidth="1"/>
  </cols>
  <sheetData>
    <row r="1" spans="2:9" ht="25.5" customHeight="1" x14ac:dyDescent="0.45">
      <c r="B1" s="3" t="s">
        <v>94</v>
      </c>
      <c r="C1" s="3"/>
      <c r="D1" s="3"/>
      <c r="E1" s="3"/>
      <c r="F1" s="3"/>
      <c r="G1" s="3"/>
      <c r="H1" s="3"/>
      <c r="I1" s="3"/>
    </row>
    <row r="2" spans="2:9" x14ac:dyDescent="0.45">
      <c r="B2" s="2" t="s">
        <v>95</v>
      </c>
      <c r="C2" s="2"/>
      <c r="D2" s="2"/>
      <c r="E2" s="2"/>
      <c r="F2" s="2"/>
      <c r="G2" s="2"/>
      <c r="H2" s="2"/>
      <c r="I2" s="2"/>
    </row>
    <row r="4" spans="2:9" x14ac:dyDescent="0.45">
      <c r="B4" s="30" t="s">
        <v>96</v>
      </c>
      <c r="C4" s="30" t="s">
        <v>97</v>
      </c>
      <c r="D4" s="30" t="s">
        <v>98</v>
      </c>
      <c r="E4" s="30" t="s">
        <v>99</v>
      </c>
      <c r="F4" s="30" t="s">
        <v>100</v>
      </c>
      <c r="G4" s="30" t="s">
        <v>101</v>
      </c>
      <c r="H4" s="30" t="s">
        <v>102</v>
      </c>
      <c r="I4" s="30" t="s">
        <v>62</v>
      </c>
    </row>
    <row r="5" spans="2:9" ht="18" customHeight="1" x14ac:dyDescent="0.45">
      <c r="B5" s="35"/>
      <c r="C5" s="36"/>
      <c r="D5" s="37"/>
      <c r="E5" s="38" t="str">
        <f t="shared" ref="E5:E19" si="0">IFERROR(C5/D5,"")</f>
        <v/>
      </c>
      <c r="F5" s="35"/>
      <c r="G5" s="39"/>
      <c r="H5" s="39"/>
      <c r="I5" s="35"/>
    </row>
    <row r="6" spans="2:9" ht="18" customHeight="1" x14ac:dyDescent="0.45">
      <c r="B6" s="35"/>
      <c r="C6" s="36"/>
      <c r="D6" s="37"/>
      <c r="E6" s="38" t="str">
        <f t="shared" si="0"/>
        <v/>
      </c>
      <c r="F6" s="35"/>
      <c r="G6" s="39"/>
      <c r="H6" s="39"/>
      <c r="I6" s="35"/>
    </row>
    <row r="7" spans="2:9" ht="18" customHeight="1" x14ac:dyDescent="0.45">
      <c r="B7" s="35"/>
      <c r="C7" s="36"/>
      <c r="D7" s="37"/>
      <c r="E7" s="38" t="str">
        <f t="shared" si="0"/>
        <v/>
      </c>
      <c r="F7" s="35"/>
      <c r="G7" s="39"/>
      <c r="H7" s="39"/>
      <c r="I7" s="35"/>
    </row>
    <row r="8" spans="2:9" ht="18" customHeight="1" x14ac:dyDescent="0.45">
      <c r="B8" s="35"/>
      <c r="C8" s="36"/>
      <c r="D8" s="37"/>
      <c r="E8" s="38" t="str">
        <f t="shared" si="0"/>
        <v/>
      </c>
      <c r="F8" s="35"/>
      <c r="G8" s="39"/>
      <c r="H8" s="39"/>
      <c r="I8" s="35"/>
    </row>
    <row r="9" spans="2:9" ht="18" customHeight="1" x14ac:dyDescent="0.45">
      <c r="B9" s="35"/>
      <c r="C9" s="36"/>
      <c r="D9" s="37"/>
      <c r="E9" s="38" t="str">
        <f t="shared" si="0"/>
        <v/>
      </c>
      <c r="F9" s="35"/>
      <c r="G9" s="39"/>
      <c r="H9" s="39"/>
      <c r="I9" s="35"/>
    </row>
    <row r="10" spans="2:9" ht="18" customHeight="1" x14ac:dyDescent="0.45">
      <c r="B10" s="35"/>
      <c r="C10" s="36"/>
      <c r="D10" s="37"/>
      <c r="E10" s="38" t="str">
        <f t="shared" si="0"/>
        <v/>
      </c>
      <c r="F10" s="35"/>
      <c r="G10" s="39"/>
      <c r="H10" s="39"/>
      <c r="I10" s="35"/>
    </row>
    <row r="11" spans="2:9" ht="18" customHeight="1" x14ac:dyDescent="0.45">
      <c r="B11" s="35"/>
      <c r="C11" s="36"/>
      <c r="D11" s="37"/>
      <c r="E11" s="38" t="str">
        <f t="shared" si="0"/>
        <v/>
      </c>
      <c r="F11" s="35"/>
      <c r="G11" s="39"/>
      <c r="H11" s="39"/>
      <c r="I11" s="35"/>
    </row>
    <row r="12" spans="2:9" ht="18" customHeight="1" x14ac:dyDescent="0.45">
      <c r="B12" s="35"/>
      <c r="C12" s="36"/>
      <c r="D12" s="37"/>
      <c r="E12" s="38" t="str">
        <f t="shared" si="0"/>
        <v/>
      </c>
      <c r="F12" s="35"/>
      <c r="G12" s="39"/>
      <c r="H12" s="39"/>
      <c r="I12" s="35"/>
    </row>
    <row r="13" spans="2:9" ht="18" customHeight="1" x14ac:dyDescent="0.45">
      <c r="B13" s="35"/>
      <c r="C13" s="36"/>
      <c r="D13" s="37"/>
      <c r="E13" s="38" t="str">
        <f t="shared" si="0"/>
        <v/>
      </c>
      <c r="F13" s="35"/>
      <c r="G13" s="39"/>
      <c r="H13" s="39"/>
      <c r="I13" s="35"/>
    </row>
    <row r="14" spans="2:9" ht="18" customHeight="1" x14ac:dyDescent="0.45">
      <c r="B14" s="35"/>
      <c r="C14" s="36"/>
      <c r="D14" s="37"/>
      <c r="E14" s="38" t="str">
        <f t="shared" si="0"/>
        <v/>
      </c>
      <c r="F14" s="35"/>
      <c r="G14" s="39"/>
      <c r="H14" s="39"/>
      <c r="I14" s="35"/>
    </row>
    <row r="15" spans="2:9" ht="18" customHeight="1" x14ac:dyDescent="0.45">
      <c r="B15" s="35"/>
      <c r="C15" s="36"/>
      <c r="D15" s="37"/>
      <c r="E15" s="38" t="str">
        <f t="shared" si="0"/>
        <v/>
      </c>
      <c r="F15" s="35"/>
      <c r="G15" s="39"/>
      <c r="H15" s="39"/>
      <c r="I15" s="35"/>
    </row>
    <row r="16" spans="2:9" ht="18" customHeight="1" x14ac:dyDescent="0.45">
      <c r="B16" s="35"/>
      <c r="C16" s="36"/>
      <c r="D16" s="37"/>
      <c r="E16" s="38" t="str">
        <f t="shared" si="0"/>
        <v/>
      </c>
      <c r="F16" s="35"/>
      <c r="G16" s="39"/>
      <c r="H16" s="39"/>
      <c r="I16" s="35"/>
    </row>
    <row r="17" spans="2:9" ht="18" customHeight="1" x14ac:dyDescent="0.45">
      <c r="B17" s="35"/>
      <c r="C17" s="36"/>
      <c r="D17" s="37"/>
      <c r="E17" s="38" t="str">
        <f t="shared" si="0"/>
        <v/>
      </c>
      <c r="F17" s="35"/>
      <c r="G17" s="39"/>
      <c r="H17" s="39"/>
      <c r="I17" s="35"/>
    </row>
    <row r="18" spans="2:9" ht="18" customHeight="1" x14ac:dyDescent="0.45">
      <c r="B18" s="35"/>
      <c r="C18" s="36"/>
      <c r="D18" s="37"/>
      <c r="E18" s="38" t="str">
        <f t="shared" si="0"/>
        <v/>
      </c>
      <c r="F18" s="35"/>
      <c r="G18" s="39"/>
      <c r="H18" s="39"/>
      <c r="I18" s="35"/>
    </row>
    <row r="19" spans="2:9" ht="18" customHeight="1" x14ac:dyDescent="0.45">
      <c r="B19" s="35"/>
      <c r="C19" s="36"/>
      <c r="D19" s="37"/>
      <c r="E19" s="38" t="str">
        <f t="shared" si="0"/>
        <v/>
      </c>
      <c r="F19" s="35"/>
      <c r="G19" s="39"/>
      <c r="H19" s="39"/>
      <c r="I19" s="35"/>
    </row>
  </sheetData>
  <sheetProtection password="CE4B" sheet="1" formatCells="0"/>
  <mergeCells count="2">
    <mergeCell ref="B1:I1"/>
    <mergeCell ref="B2:I2"/>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1"/>
  <sheetViews>
    <sheetView showGridLines="0" zoomScaleNormal="100" workbookViewId="0">
      <selection sqref="A1:D1"/>
    </sheetView>
  </sheetViews>
  <sheetFormatPr defaultColWidth="8.6640625" defaultRowHeight="14.25" x14ac:dyDescent="0.45"/>
  <cols>
    <col min="1" max="1" width="7" customWidth="1"/>
    <col min="2" max="2" width="13" customWidth="1"/>
    <col min="3" max="3" width="68" customWidth="1"/>
    <col min="4" max="4" width="30" customWidth="1"/>
  </cols>
  <sheetData>
    <row r="1" spans="1:4" ht="25.5" customHeight="1" x14ac:dyDescent="0.45">
      <c r="A1" s="3" t="s">
        <v>103</v>
      </c>
      <c r="B1" s="3"/>
      <c r="C1" s="3"/>
      <c r="D1" s="3"/>
    </row>
    <row r="2" spans="1:4" x14ac:dyDescent="0.45">
      <c r="A2" s="2" t="s">
        <v>104</v>
      </c>
      <c r="B2" s="2"/>
      <c r="C2" s="2"/>
      <c r="D2" s="2"/>
    </row>
    <row r="4" spans="1:4" x14ac:dyDescent="0.45">
      <c r="A4" s="1" t="s">
        <v>105</v>
      </c>
      <c r="B4" s="1"/>
      <c r="C4" s="1"/>
      <c r="D4" s="1"/>
    </row>
    <row r="5" spans="1:4" x14ac:dyDescent="0.45">
      <c r="A5" s="30" t="s">
        <v>106</v>
      </c>
      <c r="B5" s="30" t="s">
        <v>107</v>
      </c>
      <c r="C5" s="40" t="s">
        <v>108</v>
      </c>
      <c r="D5" s="40" t="s">
        <v>62</v>
      </c>
    </row>
    <row r="6" spans="1:4" ht="24" customHeight="1" x14ac:dyDescent="0.45">
      <c r="A6" s="41"/>
      <c r="B6" s="31"/>
      <c r="C6" s="42" t="s">
        <v>109</v>
      </c>
      <c r="D6" s="31"/>
    </row>
    <row r="7" spans="1:4" ht="24" customHeight="1" x14ac:dyDescent="0.45">
      <c r="A7" s="41"/>
      <c r="B7" s="31"/>
      <c r="C7" s="42" t="s">
        <v>110</v>
      </c>
      <c r="D7" s="31"/>
    </row>
    <row r="8" spans="1:4" ht="24" customHeight="1" x14ac:dyDescent="0.45">
      <c r="A8" s="41"/>
      <c r="B8" s="31"/>
      <c r="C8" s="42" t="s">
        <v>111</v>
      </c>
      <c r="D8" s="31"/>
    </row>
    <row r="9" spans="1:4" ht="24" customHeight="1" x14ac:dyDescent="0.45">
      <c r="A9" s="41"/>
      <c r="B9" s="31"/>
      <c r="C9" s="42" t="s">
        <v>112</v>
      </c>
      <c r="D9" s="31"/>
    </row>
    <row r="10" spans="1:4" ht="24" customHeight="1" x14ac:dyDescent="0.45">
      <c r="A10" s="41"/>
      <c r="B10" s="31"/>
      <c r="C10" s="42" t="s">
        <v>113</v>
      </c>
      <c r="D10" s="31"/>
    </row>
    <row r="11" spans="1:4" ht="24" customHeight="1" x14ac:dyDescent="0.45">
      <c r="A11" s="41"/>
      <c r="B11" s="31"/>
      <c r="C11" s="42" t="s">
        <v>114</v>
      </c>
      <c r="D11" s="31"/>
    </row>
    <row r="12" spans="1:4" ht="24" customHeight="1" x14ac:dyDescent="0.45">
      <c r="A12" s="41"/>
      <c r="B12" s="31"/>
      <c r="C12" s="42" t="s">
        <v>115</v>
      </c>
      <c r="D12" s="31"/>
    </row>
    <row r="13" spans="1:4" x14ac:dyDescent="0.45">
      <c r="C13" s="43" t="str">
        <f>CONCATENATE(COUNTIF(A6:A12,"✓")," / ",7," complete")</f>
        <v>0 / 7 complete</v>
      </c>
    </row>
    <row r="15" spans="1:4" x14ac:dyDescent="0.45">
      <c r="A15" s="1" t="s">
        <v>116</v>
      </c>
      <c r="B15" s="1"/>
      <c r="C15" s="1"/>
      <c r="D15" s="1"/>
    </row>
    <row r="16" spans="1:4" x14ac:dyDescent="0.45">
      <c r="A16" s="30" t="s">
        <v>106</v>
      </c>
      <c r="B16" s="30" t="s">
        <v>107</v>
      </c>
      <c r="C16" s="40" t="s">
        <v>108</v>
      </c>
      <c r="D16" s="40" t="s">
        <v>62</v>
      </c>
    </row>
    <row r="17" spans="1:4" ht="24" customHeight="1" x14ac:dyDescent="0.45">
      <c r="A17" s="41"/>
      <c r="B17" s="31"/>
      <c r="C17" s="42" t="s">
        <v>117</v>
      </c>
      <c r="D17" s="31"/>
    </row>
    <row r="18" spans="1:4" ht="24" customHeight="1" x14ac:dyDescent="0.45">
      <c r="A18" s="41"/>
      <c r="B18" s="31"/>
      <c r="C18" s="42" t="s">
        <v>118</v>
      </c>
      <c r="D18" s="31"/>
    </row>
    <row r="19" spans="1:4" ht="24" customHeight="1" x14ac:dyDescent="0.45">
      <c r="A19" s="41"/>
      <c r="B19" s="31"/>
      <c r="C19" s="42" t="s">
        <v>119</v>
      </c>
      <c r="D19" s="31"/>
    </row>
    <row r="20" spans="1:4" ht="24" customHeight="1" x14ac:dyDescent="0.45">
      <c r="A20" s="41"/>
      <c r="B20" s="31"/>
      <c r="C20" s="42" t="s">
        <v>120</v>
      </c>
      <c r="D20" s="31"/>
    </row>
    <row r="21" spans="1:4" ht="24" customHeight="1" x14ac:dyDescent="0.45">
      <c r="A21" s="41"/>
      <c r="B21" s="31"/>
      <c r="C21" s="42" t="s">
        <v>121</v>
      </c>
      <c r="D21" s="31"/>
    </row>
    <row r="22" spans="1:4" ht="24" customHeight="1" x14ac:dyDescent="0.45">
      <c r="A22" s="41"/>
      <c r="B22" s="31"/>
      <c r="C22" s="42" t="s">
        <v>122</v>
      </c>
      <c r="D22" s="31"/>
    </row>
    <row r="23" spans="1:4" ht="24" customHeight="1" x14ac:dyDescent="0.45">
      <c r="A23" s="41"/>
      <c r="B23" s="31"/>
      <c r="C23" s="42" t="s">
        <v>123</v>
      </c>
      <c r="D23" s="31"/>
    </row>
    <row r="24" spans="1:4" ht="24" customHeight="1" x14ac:dyDescent="0.45">
      <c r="A24" s="41"/>
      <c r="B24" s="31"/>
      <c r="C24" s="42" t="s">
        <v>124</v>
      </c>
      <c r="D24" s="31"/>
    </row>
    <row r="25" spans="1:4" ht="24" customHeight="1" x14ac:dyDescent="0.45">
      <c r="A25" s="41"/>
      <c r="B25" s="31"/>
      <c r="C25" s="42" t="s">
        <v>125</v>
      </c>
      <c r="D25" s="31"/>
    </row>
    <row r="26" spans="1:4" ht="24" customHeight="1" x14ac:dyDescent="0.45">
      <c r="A26" s="41"/>
      <c r="B26" s="31"/>
      <c r="C26" s="42" t="s">
        <v>126</v>
      </c>
      <c r="D26" s="31"/>
    </row>
    <row r="27" spans="1:4" x14ac:dyDescent="0.45">
      <c r="C27" s="43" t="str">
        <f>CONCATENATE(COUNTIF(A17:A26,"✓")," / ",10," complete")</f>
        <v>0 / 10 complete</v>
      </c>
    </row>
    <row r="29" spans="1:4" x14ac:dyDescent="0.45">
      <c r="A29" s="1" t="s">
        <v>127</v>
      </c>
      <c r="B29" s="1"/>
      <c r="C29" s="1"/>
      <c r="D29" s="1"/>
    </row>
    <row r="30" spans="1:4" x14ac:dyDescent="0.45">
      <c r="A30" s="30" t="s">
        <v>106</v>
      </c>
      <c r="B30" s="30" t="s">
        <v>107</v>
      </c>
      <c r="C30" s="40" t="s">
        <v>108</v>
      </c>
      <c r="D30" s="40" t="s">
        <v>62</v>
      </c>
    </row>
    <row r="31" spans="1:4" ht="24" customHeight="1" x14ac:dyDescent="0.45">
      <c r="A31" s="41"/>
      <c r="B31" s="31"/>
      <c r="C31" s="42" t="s">
        <v>128</v>
      </c>
      <c r="D31" s="31"/>
    </row>
    <row r="32" spans="1:4" ht="24" customHeight="1" x14ac:dyDescent="0.45">
      <c r="A32" s="41"/>
      <c r="B32" s="31"/>
      <c r="C32" s="42" t="s">
        <v>129</v>
      </c>
      <c r="D32" s="31"/>
    </row>
    <row r="33" spans="1:4" ht="24" customHeight="1" x14ac:dyDescent="0.45">
      <c r="A33" s="41"/>
      <c r="B33" s="31"/>
      <c r="C33" s="42" t="s">
        <v>130</v>
      </c>
      <c r="D33" s="31"/>
    </row>
    <row r="34" spans="1:4" ht="24" customHeight="1" x14ac:dyDescent="0.45">
      <c r="A34" s="41"/>
      <c r="B34" s="31"/>
      <c r="C34" s="42" t="s">
        <v>131</v>
      </c>
      <c r="D34" s="31"/>
    </row>
    <row r="35" spans="1:4" ht="24" customHeight="1" x14ac:dyDescent="0.45">
      <c r="A35" s="41"/>
      <c r="B35" s="31"/>
      <c r="C35" s="42" t="s">
        <v>132</v>
      </c>
      <c r="D35" s="31"/>
    </row>
    <row r="36" spans="1:4" ht="24" customHeight="1" x14ac:dyDescent="0.45">
      <c r="A36" s="41"/>
      <c r="B36" s="31"/>
      <c r="C36" s="42" t="s">
        <v>133</v>
      </c>
      <c r="D36" s="31"/>
    </row>
    <row r="37" spans="1:4" ht="24" customHeight="1" x14ac:dyDescent="0.45">
      <c r="A37" s="41"/>
      <c r="B37" s="31"/>
      <c r="C37" s="42" t="s">
        <v>134</v>
      </c>
      <c r="D37" s="31"/>
    </row>
    <row r="38" spans="1:4" ht="24" customHeight="1" x14ac:dyDescent="0.45">
      <c r="A38" s="41"/>
      <c r="B38" s="31"/>
      <c r="C38" s="42" t="s">
        <v>135</v>
      </c>
      <c r="D38" s="31"/>
    </row>
    <row r="39" spans="1:4" ht="24" customHeight="1" x14ac:dyDescent="0.45">
      <c r="A39" s="41"/>
      <c r="B39" s="31"/>
      <c r="C39" s="42" t="s">
        <v>136</v>
      </c>
      <c r="D39" s="31"/>
    </row>
    <row r="40" spans="1:4" x14ac:dyDescent="0.45">
      <c r="C40" s="43" t="str">
        <f>CONCATENATE(COUNTIF(A31:A39,"✓")," / ",9," complete")</f>
        <v>0 / 9 complete</v>
      </c>
    </row>
    <row r="42" spans="1:4" x14ac:dyDescent="0.45">
      <c r="A42" s="1" t="s">
        <v>137</v>
      </c>
      <c r="B42" s="1"/>
      <c r="C42" s="1"/>
      <c r="D42" s="1"/>
    </row>
    <row r="43" spans="1:4" x14ac:dyDescent="0.45">
      <c r="A43" s="30" t="s">
        <v>106</v>
      </c>
      <c r="B43" s="30" t="s">
        <v>107</v>
      </c>
      <c r="C43" s="40" t="s">
        <v>108</v>
      </c>
      <c r="D43" s="40" t="s">
        <v>62</v>
      </c>
    </row>
    <row r="44" spans="1:4" ht="24" customHeight="1" x14ac:dyDescent="0.45">
      <c r="A44" s="41"/>
      <c r="B44" s="31"/>
      <c r="C44" s="42" t="s">
        <v>138</v>
      </c>
      <c r="D44" s="31"/>
    </row>
    <row r="45" spans="1:4" ht="24" customHeight="1" x14ac:dyDescent="0.45">
      <c r="A45" s="41"/>
      <c r="B45" s="31"/>
      <c r="C45" s="42" t="s">
        <v>139</v>
      </c>
      <c r="D45" s="31"/>
    </row>
    <row r="46" spans="1:4" ht="24" customHeight="1" x14ac:dyDescent="0.45">
      <c r="A46" s="41"/>
      <c r="B46" s="31"/>
      <c r="C46" s="42" t="s">
        <v>140</v>
      </c>
      <c r="D46" s="31"/>
    </row>
    <row r="47" spans="1:4" ht="24" customHeight="1" x14ac:dyDescent="0.45">
      <c r="A47" s="41"/>
      <c r="B47" s="31"/>
      <c r="C47" s="42" t="s">
        <v>141</v>
      </c>
      <c r="D47" s="31"/>
    </row>
    <row r="48" spans="1:4" ht="24" customHeight="1" x14ac:dyDescent="0.45">
      <c r="A48" s="41"/>
      <c r="B48" s="31"/>
      <c r="C48" s="42" t="s">
        <v>142</v>
      </c>
      <c r="D48" s="31"/>
    </row>
    <row r="49" spans="1:4" ht="24" customHeight="1" x14ac:dyDescent="0.45">
      <c r="A49" s="41"/>
      <c r="B49" s="31"/>
      <c r="C49" s="42" t="s">
        <v>143</v>
      </c>
      <c r="D49" s="31"/>
    </row>
    <row r="50" spans="1:4" ht="24" customHeight="1" x14ac:dyDescent="0.45">
      <c r="A50" s="41"/>
      <c r="B50" s="31"/>
      <c r="C50" s="42" t="s">
        <v>144</v>
      </c>
      <c r="D50" s="31"/>
    </row>
    <row r="51" spans="1:4" x14ac:dyDescent="0.45">
      <c r="C51" s="43" t="str">
        <f>CONCATENATE(COUNTIF(A44:A50,"✓")," / ",7," complete")</f>
        <v>0 / 7 complete</v>
      </c>
    </row>
  </sheetData>
  <mergeCells count="6">
    <mergeCell ref="A42:D42"/>
    <mergeCell ref="A1:D1"/>
    <mergeCell ref="A2:D2"/>
    <mergeCell ref="A4:D4"/>
    <mergeCell ref="A15:D15"/>
    <mergeCell ref="A29:D29"/>
  </mergeCells>
  <dataValidations count="1">
    <dataValidation type="list" allowBlank="1" sqref="A6:A12 A17:A26 A31:A39 A44:A50" xr:uid="{00000000-0002-0000-0400-000000000000}">
      <formula1>"✓"</formula1>
      <formula2>0</formula2>
    </dataValidation>
  </dataValidation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Flip Analyzer</vt:lpstr>
      <vt:lpstr>Scope of Work</vt:lpstr>
      <vt:lpstr>Comparables</vt:lpstr>
      <vt:lpstr>Due Diligence 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AROI</dc:creator>
  <dc:description/>
  <cp:lastModifiedBy>Jennifer Beadles</cp:lastModifiedBy>
  <cp:revision>0</cp:revision>
  <dcterms:created xsi:type="dcterms:W3CDTF">2026-06-23T21:24:01Z</dcterms:created>
  <dcterms:modified xsi:type="dcterms:W3CDTF">2026-06-24T00:53:37Z</dcterms:modified>
  <dc:language>en-US</dc:language>
</cp:coreProperties>
</file>