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nni\Downloads\"/>
    </mc:Choice>
  </mc:AlternateContent>
  <xr:revisionPtr revIDLastSave="0" documentId="8_{3DBEA849-DB87-4982-9F3C-F9C3EF9D23B9}" xr6:coauthVersionLast="47" xr6:coauthVersionMax="47" xr10:uidLastSave="{00000000-0000-0000-0000-000000000000}"/>
  <bookViews>
    <workbookView xWindow="-98" yWindow="-98" windowWidth="19396" windowHeight="11475" tabRatio="500" activeTab="1" xr2:uid="{00000000-000D-0000-FFFF-FFFF00000000}"/>
  </bookViews>
  <sheets>
    <sheet name="Start Here" sheetId="1" r:id="rId1"/>
    <sheet name="STR Analyzer" sheetId="2" r:id="rId2"/>
    <sheet name="Tax Savings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3" l="1"/>
  <c r="C6" i="3"/>
  <c r="C5" i="3"/>
  <c r="D18" i="2"/>
  <c r="H8" i="2"/>
  <c r="H7" i="2"/>
  <c r="H25" i="2" l="1"/>
  <c r="D20" i="2"/>
  <c r="C14" i="3"/>
  <c r="C15" i="3" s="1"/>
  <c r="C16" i="3" s="1"/>
  <c r="C17" i="3" s="1"/>
  <c r="D11" i="2"/>
  <c r="H9" i="2"/>
  <c r="H12" i="2" s="1"/>
  <c r="H13" i="2" s="1"/>
  <c r="H19" i="2" s="1"/>
  <c r="D21" i="2" l="1"/>
  <c r="H16" i="2"/>
  <c r="D35" i="2" l="1"/>
  <c r="B2" i="2"/>
  <c r="H17" i="2" l="1"/>
  <c r="H18" i="2" s="1"/>
  <c r="H26" i="2"/>
  <c r="H24" i="2" l="1"/>
  <c r="H4" i="2" s="1"/>
  <c r="H22" i="2"/>
  <c r="D4" i="2" s="1"/>
  <c r="H20" i="2"/>
  <c r="H21" i="2" l="1"/>
  <c r="F4" i="2" s="1"/>
  <c r="H23" i="2"/>
  <c r="B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Addicted to ROI</author>
  </authors>
  <commentList>
    <comment ref="F7" authorId="0" shapeId="0" xr:uid="{00000000-0006-0000-0100-00000B000000}">
      <text>
        <r>
          <rPr>
            <sz val="10"/>
            <rFont val="Arial"/>
            <family val="2"/>
          </rPr>
          <t>Down payment % of price. STR loans often 15-25% down.</t>
        </r>
      </text>
    </comment>
    <comment ref="B8" authorId="0" shapeId="0" xr:uid="{00000000-0006-0000-0100-000001000000}">
      <text>
        <r>
          <rPr>
            <sz val="10"/>
            <rFont val="Arial"/>
            <family val="2"/>
          </rPr>
          <t>Purchase price of the property.</t>
        </r>
      </text>
    </comment>
    <comment ref="B9" authorId="0" shapeId="0" xr:uid="{00000000-0006-0000-0100-000002000000}">
      <text>
        <r>
          <rPr>
            <sz val="10"/>
            <rFont val="Arial"/>
            <family val="2"/>
          </rPr>
          <t>One-time cost to furnish &amp; equip the STR. Often 5-yr property for taxes - see Tax Savings tab.</t>
        </r>
      </text>
    </comment>
    <comment ref="B16" authorId="0" shapeId="0" xr:uid="{00000000-0006-0000-0100-000003000000}">
      <text>
        <r>
          <rPr>
            <sz val="10"/>
            <rFont val="Arial"/>
            <family val="2"/>
          </rPr>
          <t>Your average nightly rate across the year (ADR).</t>
        </r>
      </text>
    </comment>
    <comment ref="B17" authorId="0" shapeId="0" xr:uid="{00000000-0006-0000-0100-000004000000}">
      <text>
        <r>
          <rPr>
            <sz val="10"/>
            <rFont val="Arial"/>
            <family val="2"/>
          </rPr>
          <t>Share of nights booked across the year (e.g. 65%). Check AirDNA / comps for your market.</t>
        </r>
      </text>
    </comment>
    <comment ref="B19" authorId="0" shapeId="0" xr:uid="{00000000-0006-0000-0100-000005000000}">
      <text>
        <r>
          <rPr>
            <sz val="10"/>
            <rFont val="Arial"/>
            <family val="2"/>
          </rPr>
          <t>Extra recurring income beyond nightly rate (net cleaning margin, pet fees), per month.</t>
        </r>
      </text>
    </comment>
    <comment ref="B24" authorId="0" shapeId="0" xr:uid="{00000000-0006-0000-0100-000006000000}">
      <text>
        <r>
          <rPr>
            <sz val="10"/>
            <rFont val="Arial"/>
            <family val="2"/>
          </rPr>
          <t>Annual property tax bill.</t>
        </r>
      </text>
    </comment>
    <comment ref="F24" authorId="0" shapeId="0" xr:uid="{00000000-0006-0000-0100-00000C000000}">
      <text>
        <r>
          <rPr>
            <sz val="10"/>
            <rFont val="Arial"/>
            <family val="2"/>
          </rPr>
          <t>NOI / annual debt service. Greenlight needs 1.25x.</t>
        </r>
      </text>
    </comment>
    <comment ref="B25" authorId="0" shapeId="0" xr:uid="{00000000-0006-0000-0100-000007000000}">
      <text>
        <r>
          <rPr>
            <sz val="10"/>
            <rFont val="Arial"/>
            <family val="2"/>
          </rPr>
          <t>Annual STR insurance premium (higher than a standard landlord policy).</t>
        </r>
      </text>
    </comment>
    <comment ref="F25" authorId="0" shapeId="0" xr:uid="{00000000-0006-0000-0100-00000D000000}">
      <text>
        <r>
          <rPr>
            <sz val="10"/>
            <rFont val="Arial"/>
            <family val="2"/>
          </rPr>
          <t>RevPAR: room revenue / 365 (= ADR x occupancy).</t>
        </r>
      </text>
    </comment>
    <comment ref="B26" authorId="0" shapeId="0" xr:uid="{00000000-0006-0000-0100-000008000000}">
      <text>
        <r>
          <rPr>
            <sz val="10"/>
            <rFont val="Arial"/>
            <family val="2"/>
          </rPr>
          <t>Full-service STR management is often 18-25% of revenue. 0 if self-managing.</t>
        </r>
      </text>
    </comment>
    <comment ref="B28" authorId="0" shapeId="0" xr:uid="{00000000-0006-0000-0100-000009000000}">
      <text>
        <r>
          <rPr>
            <sz val="10"/>
            <rFont val="Arial"/>
            <family val="2"/>
          </rPr>
          <t>Power, gas, water, trash per month - usually owner-paid for STR. Annualized automatically.</t>
        </r>
      </text>
    </comment>
    <comment ref="B31" authorId="0" shapeId="0" xr:uid="{00000000-0006-0000-0100-00000A000000}">
      <text>
        <r>
          <rPr>
            <sz val="10"/>
            <rFont val="Arial"/>
            <family val="2"/>
          </rPr>
          <t>What you pay cleaners per month, if not covered by guest cleaning fees.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Addicted to ROI</author>
  </authors>
  <commentList>
    <comment ref="B8" authorId="0" shapeId="0" xr:uid="{00000000-0006-0000-0200-000001000000}">
      <text>
        <r>
          <rPr>
            <sz val="10"/>
            <rFont val="Arial"/>
            <family val="2"/>
          </rPr>
          <t>Land isn't depreciable. Typically ~20%; use your assessor's split.</t>
        </r>
      </text>
    </comment>
    <comment ref="B10" authorId="0" shapeId="0" xr:uid="{00000000-0006-0000-0200-000002000000}">
      <text>
        <r>
          <rPr>
            <sz val="10"/>
            <rFont val="Arial"/>
            <family val="2"/>
          </rPr>
          <t>100% for property placed in service after Jan 19, 2025 (One Big Beautiful Bill, 2025).</t>
        </r>
      </text>
    </comment>
  </commentList>
</comments>
</file>

<file path=xl/sharedStrings.xml><?xml version="1.0" encoding="utf-8"?>
<sst xmlns="http://schemas.openxmlformats.org/spreadsheetml/2006/main" count="100" uniqueCount="97">
  <si>
    <t>ADDICTED TO ROI</t>
  </si>
  <si>
    <t>Short-Term Rental Calculator  -  addictedtoroi.com</t>
  </si>
  <si>
    <t>Work top to bottom: Step 1 (property &amp; financing), Step 2 (ADR &amp; occupancy), Step 3 (operating costs - mostly monthly). The verdict and key returns stay pinned at the top and update as you type.</t>
  </si>
  <si>
    <t>Reading the cells</t>
  </si>
  <si>
    <t>Darker teal = type your deal here (starts blank).</t>
  </si>
  <si>
    <t>Lighter teal = an assumption you enter (rate, %, fees).</t>
  </si>
  <si>
    <t>Gray = calculated. Hover red-corner cells for notes.</t>
  </si>
  <si>
    <t>The verdict</t>
  </si>
  <si>
    <t>GREENLIGHT</t>
  </si>
  <si>
    <t>Cash-on-cash &gt;= 8%, DSCR &gt;= 1.25, and positive cash flow.</t>
  </si>
  <si>
    <t>CAUTION</t>
  </si>
  <si>
    <t>Positive cash flow but below the greenlight thresholds.</t>
  </si>
  <si>
    <t>PASS</t>
  </si>
  <si>
    <t>Negative cash flow, or NOI doesn't cover the debt (DSCR &lt; 1).</t>
  </si>
  <si>
    <t>ADDICTED TO ROI TOOLS TO RUN THIS PLAY</t>
  </si>
  <si>
    <t>STR Loophole</t>
  </si>
  <si>
    <t>Track material-participation hours to qualify for the short-term rental tax loophole.</t>
  </si>
  <si>
    <t>DoorProfit</t>
  </si>
  <si>
    <t>Check neighborhood crime ratings &amp; area data before you buy.</t>
  </si>
  <si>
    <t>REPS Time</t>
  </si>
  <si>
    <t>Track hours to qualify for Real Estate Professional Status &amp; unlock bonus depreciation.</t>
  </si>
  <si>
    <t>RentStager</t>
  </si>
  <si>
    <t>Virtually stage your photos for faster leasing and higher rents.</t>
  </si>
  <si>
    <t>Kids Payroll</t>
  </si>
  <si>
    <t>Put your kids on payroll the right way and shift income tax-free.</t>
  </si>
  <si>
    <t>DISCLAIMER: Provided by Addicted to ROI (Agents Invest LLC) for educational and estimation purposes only. Not financial, investment, tax, or legal advice. The verdict is a rule-of-thumb screen, not a recommendation. STR regulations vary by city/HOA - verify local rules. Verify all figures during due diligence. (c) Addicted to ROI - addictedtoroi.com</t>
  </si>
  <si>
    <t>ADDICTED TO ROI  -  SHORT-TERM RENTAL CALCULATOR</t>
  </si>
  <si>
    <t>CASH-ON-CASH</t>
  </si>
  <si>
    <t>CAP RATE</t>
  </si>
  <si>
    <t>MONTHLY CASH FLOW</t>
  </si>
  <si>
    <t>DSCR</t>
  </si>
  <si>
    <t>STEP 1  -  PROPERTY &amp; STARTUP</t>
  </si>
  <si>
    <t>FINANCING</t>
  </si>
  <si>
    <t>Property Address</t>
  </si>
  <si>
    <t>Down Payment</t>
  </si>
  <si>
    <t>Purchase Price</t>
  </si>
  <si>
    <t>Closing Costs</t>
  </si>
  <si>
    <t>Furnishing &amp; Setup</t>
  </si>
  <si>
    <t>Loan Amount</t>
  </si>
  <si>
    <t>Other Startup Costs</t>
  </si>
  <si>
    <t>Interest Rate</t>
  </si>
  <si>
    <t>Total Cash Invested</t>
  </si>
  <si>
    <t>Amortization (Years)</t>
  </si>
  <si>
    <t>Monthly Payment (P&amp;I)</t>
  </si>
  <si>
    <t>Annual Debt Service</t>
  </si>
  <si>
    <t>STEP 2  -  FORECASTED REVENUE</t>
  </si>
  <si>
    <t>RETURNS DETAIL</t>
  </si>
  <si>
    <t>Average Daily Rate (ADR)</t>
  </si>
  <si>
    <t>Gross Annual Revenue</t>
  </si>
  <si>
    <t>Estimated Occupancy Rate</t>
  </si>
  <si>
    <t>Operating Expenses</t>
  </si>
  <si>
    <t>Days / Year Occupied</t>
  </si>
  <si>
    <t>Net Operating Income</t>
  </si>
  <si>
    <t>Other Income (monthly)</t>
  </si>
  <si>
    <t>Annual Revenue</t>
  </si>
  <si>
    <t>Annual Cash Flow</t>
  </si>
  <si>
    <t>Monthly Revenue</t>
  </si>
  <si>
    <t>Monthly Cash Flow</t>
  </si>
  <si>
    <t>Cap Rate</t>
  </si>
  <si>
    <t>STEP 3  -  OPERATING EXPENSES</t>
  </si>
  <si>
    <t>Cash-on-Cash Return</t>
  </si>
  <si>
    <t>Property Taxes (annual)</t>
  </si>
  <si>
    <t>Insurance (annual, STR)</t>
  </si>
  <si>
    <t>Revenue / Available Night</t>
  </si>
  <si>
    <t>Mgmt / Co-host (% of revenue)</t>
  </si>
  <si>
    <t>Operating Expense Ratio</t>
  </si>
  <si>
    <t>Platform / OTA Fees (% of revenue)</t>
  </si>
  <si>
    <t>Utilities (monthly)</t>
  </si>
  <si>
    <t>Internet / Streaming (monthly)</t>
  </si>
  <si>
    <t>Supplies &amp; Restocking (monthly)</t>
  </si>
  <si>
    <t>Cleaning Cost (monthly)</t>
  </si>
  <si>
    <t>Repairs &amp; Maint (% of revenue)</t>
  </si>
  <si>
    <t>CapEx Reserve (% of revenue)</t>
  </si>
  <si>
    <t>HOA / Other (monthly)</t>
  </si>
  <si>
    <t>Total Annual Operating Expenses</t>
  </si>
  <si>
    <t>Educational &amp; estimation tool only - not financial, tax, or legal advice. The verdict is a rule-of-thumb screen. STR rules vary by city/HOA - verify locally. (c) Addicted to ROI - addictedtoroi.com</t>
  </si>
  <si>
    <t>ADDICTED TO ROI  -  TAX SAVINGS (BONUS DEPRECIATION)</t>
  </si>
  <si>
    <t>Estimate first-year depreciation from a cost segregation study, and the tax it could save. Estimate only - get a cost seg study and a CPA.</t>
  </si>
  <si>
    <t>YOUR NUMBERS</t>
  </si>
  <si>
    <t>HOW TO ACTUALLY USE THESE LOSSES</t>
  </si>
  <si>
    <t>Depreciation creates a paper loss. To deduct it against W-2 / active income (not just passive), the activity must be non-passive. Two paths:</t>
  </si>
  <si>
    <t>Renovations / Improvements</t>
  </si>
  <si>
    <t>Furniture &amp; Equipment (5-yr)</t>
  </si>
  <si>
    <t>Land Allocation (% of price)</t>
  </si>
  <si>
    <t>STR Loophole - strhours.com</t>
  </si>
  <si>
    <t>Cost Seg: % to 5/15-yr (short-life)</t>
  </si>
  <si>
    <t>Short-term rental loophole: average stay &lt;= 7 days and 100+ hours of material participation. No REP status needed - ideal for STR. Track hours with STR Loophole.</t>
  </si>
  <si>
    <t>Bonus Depreciation %</t>
  </si>
  <si>
    <t>Your Marginal Tax Rate</t>
  </si>
  <si>
    <t>REPS Time - repstime.com</t>
  </si>
  <si>
    <t>ESTIMATED FIRST-YEAR DEPRECIATION</t>
  </si>
  <si>
    <t>Real Estate Professional Status: 750+ hours &amp; material participation. Track hours with REPS Time.</t>
  </si>
  <si>
    <t>Depreciable Building Basis</t>
  </si>
  <si>
    <t>Short-Life Basis (5/15-yr) + Furniture</t>
  </si>
  <si>
    <t>Year-1 Bonus Depreciation</t>
  </si>
  <si>
    <t>Estimated Year-1 Tax Savings</t>
  </si>
  <si>
    <t>Estimate only. Not tax advice. Requires a cost segregation study; recapture applies on sale. Consult a CPA. (c) Addicted to ROI - addictedtoroi.com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</si>
</sst>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\$#,##0;&quot;($&quot;#,##0\);\-"/>
    <numFmt numFmtId="166" formatCode="0.00\x"/>
    <numFmt numFmtId="167" formatCode="\$#,##0.00;&quot;($&quot;#,##0.00\);\-"/>
    <numFmt numFmtId="168" formatCode="0.0"/>
  </numFmts>
  <fonts count="16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146178"/>
      <name val="Arial"/>
      <charset val="1"/>
    </font>
    <font>
      <b/>
      <sz val="10"/>
      <color rgb="FFFFFFFF"/>
      <name val="Arial"/>
      <charset val="1"/>
    </font>
    <font>
      <sz val="9"/>
      <color rgb="FF5A6B72"/>
      <name val="Arial"/>
      <charset val="1"/>
    </font>
    <font>
      <b/>
      <sz val="10"/>
      <color rgb="FF0F6FA8"/>
      <name val="Arial"/>
      <charset val="1"/>
    </font>
    <font>
      <sz val="8"/>
      <color rgb="FF5A6B72"/>
      <name val="Arial"/>
      <charset val="1"/>
    </font>
    <font>
      <b/>
      <sz val="14"/>
      <color rgb="FFFFFFFF"/>
      <name val="Arial"/>
      <charset val="1"/>
    </font>
    <font>
      <b/>
      <sz val="8"/>
      <color rgb="FFFFFFFF"/>
      <name val="Arial"/>
      <charset val="1"/>
    </font>
    <font>
      <b/>
      <sz val="13"/>
      <color rgb="FFFFFFFF"/>
      <name val="Arial"/>
      <charset val="1"/>
    </font>
    <font>
      <sz val="10"/>
      <color rgb="FF0E3A47"/>
      <name val="Arial"/>
      <charset val="1"/>
    </font>
    <font>
      <b/>
      <sz val="10"/>
      <color rgb="FF000000"/>
      <name val="Arial"/>
      <charset val="1"/>
    </font>
    <font>
      <sz val="10"/>
      <name val="Arial"/>
      <family val="2"/>
    </font>
    <font>
      <sz val="9"/>
      <color rgb="FF0E3A47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46178"/>
        <bgColor rgb="FF0F6FA8"/>
      </patternFill>
    </fill>
    <fill>
      <patternFill patternType="solid">
        <fgColor rgb="FF2E91AD"/>
        <bgColor rgb="FF1C7A93"/>
      </patternFill>
    </fill>
    <fill>
      <patternFill patternType="solid">
        <fgColor rgb="FFDCEAF0"/>
        <bgColor rgb="FFCDE3E8"/>
      </patternFill>
    </fill>
    <fill>
      <patternFill patternType="solid">
        <fgColor rgb="FFEFF6F8"/>
        <bgColor rgb="FFF2F6F7"/>
      </patternFill>
    </fill>
    <fill>
      <patternFill patternType="solid">
        <fgColor rgb="FFF2F6F7"/>
        <bgColor rgb="FFEFF6F8"/>
      </patternFill>
    </fill>
    <fill>
      <patternFill patternType="solid">
        <fgColor rgb="FF1B8A4B"/>
        <bgColor rgb="FF1C7A93"/>
      </patternFill>
    </fill>
    <fill>
      <patternFill patternType="solid">
        <fgColor rgb="FFC9892E"/>
        <bgColor rgb="FFFF8080"/>
      </patternFill>
    </fill>
    <fill>
      <patternFill patternType="solid">
        <fgColor rgb="FFB23A3A"/>
        <bgColor rgb="FF993366"/>
      </patternFill>
    </fill>
    <fill>
      <patternFill patternType="solid">
        <fgColor rgb="FF1C7A93"/>
        <bgColor rgb="FF0F6FA8"/>
      </patternFill>
    </fill>
    <fill>
      <patternFill patternType="solid">
        <fgColor rgb="FFEEF3F4"/>
        <bgColor rgb="FFEFF6F8"/>
      </patternFill>
    </fill>
    <fill>
      <patternFill patternType="solid">
        <fgColor rgb="FF5A6B72"/>
        <bgColor rgb="FF808080"/>
      </patternFill>
    </fill>
    <fill>
      <patternFill patternType="solid">
        <fgColor rgb="FFCDE3E8"/>
        <bgColor rgb="FFDCEAF0"/>
      </patternFill>
    </fill>
  </fills>
  <borders count="2">
    <border>
      <left/>
      <right/>
      <top/>
      <bottom/>
      <diagonal/>
    </border>
    <border>
      <left style="thin">
        <color rgb="FF9FB6BD"/>
      </left>
      <right style="thin">
        <color rgb="FF9FB6BD"/>
      </right>
      <top style="thin">
        <color rgb="FF9FB6BD"/>
      </top>
      <bottom style="thin">
        <color rgb="FF9FB6BD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indent="1"/>
    </xf>
    <xf numFmtId="0" fontId="8" fillId="11" borderId="0" xfId="0" applyFont="1" applyFill="1" applyAlignment="1">
      <alignment vertical="top" wrapText="1"/>
    </xf>
    <xf numFmtId="0" fontId="5" fillId="10" borderId="1" xfId="0" applyFont="1" applyFill="1" applyBorder="1" applyAlignment="1">
      <alignment horizontal="left" vertical="center" indent="1"/>
    </xf>
    <xf numFmtId="0" fontId="3" fillId="6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3" fillId="0" borderId="0" xfId="0" applyFont="1" applyAlignment="1">
      <alignment vertical="top" wrapTex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0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4" borderId="1" xfId="0" applyFont="1" applyFill="1" applyBorder="1" applyAlignment="1" applyProtection="1">
      <alignment horizontal="left" vertical="center"/>
      <protection locked="0"/>
    </xf>
    <xf numFmtId="164" fontId="12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6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/>
    </xf>
    <xf numFmtId="165" fontId="13" fillId="13" borderId="1" xfId="0" applyNumberFormat="1" applyFont="1" applyFill="1" applyBorder="1" applyAlignment="1">
      <alignment horizontal="right" vertical="center"/>
    </xf>
    <xf numFmtId="1" fontId="12" fillId="5" borderId="1" xfId="0" applyNumberFormat="1" applyFont="1" applyFill="1" applyBorder="1" applyAlignment="1" applyProtection="1">
      <alignment horizontal="right" vertical="center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  <protection locked="0"/>
    </xf>
    <xf numFmtId="164" fontId="12" fillId="4" borderId="1" xfId="0" applyNumberFormat="1" applyFont="1" applyFill="1" applyBorder="1" applyAlignment="1" applyProtection="1">
      <alignment horizontal="right" vertical="center"/>
      <protection locked="0"/>
    </xf>
    <xf numFmtId="168" fontId="3" fillId="6" borderId="1" xfId="0" applyNumberFormat="1" applyFont="1" applyFill="1" applyBorder="1" applyAlignment="1">
      <alignment horizontal="right" vertical="center"/>
    </xf>
    <xf numFmtId="167" fontId="13" fillId="13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165" fontId="11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3">
    <dxf>
      <font>
        <b/>
        <sz val="14"/>
        <color rgb="FFFFFFFF"/>
        <name val="Arial"/>
        <charset val="1"/>
      </font>
      <fill>
        <patternFill>
          <bgColor rgb="FFC9892E"/>
        </patternFill>
      </fill>
    </dxf>
    <dxf>
      <font>
        <b/>
        <sz val="14"/>
        <color rgb="FFFFFFFF"/>
        <name val="Arial"/>
        <charset val="1"/>
      </font>
      <fill>
        <patternFill>
          <bgColor rgb="FFB23A3A"/>
        </patternFill>
      </fill>
    </dxf>
    <dxf>
      <font>
        <b/>
        <sz val="14"/>
        <color rgb="FFFFFFFF"/>
        <name val="Arial"/>
        <charset val="1"/>
      </font>
      <fill>
        <patternFill>
          <bgColor rgb="FF1B8A4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C7A93"/>
      <rgbColor rgb="FF9FB6BD"/>
      <rgbColor rgb="FF808080"/>
      <rgbColor rgb="FF9999FF"/>
      <rgbColor rgb="FFB23A3A"/>
      <rgbColor rgb="FFF2F6F7"/>
      <rgbColor rgb="FFDCEAF0"/>
      <rgbColor rgb="FF660066"/>
      <rgbColor rgb="FFFF8080"/>
      <rgbColor rgb="FF0F6FA8"/>
      <rgbColor rgb="FFCDE3E8"/>
      <rgbColor rgb="FF000080"/>
      <rgbColor rgb="FFFF00FF"/>
      <rgbColor rgb="FFFFFF00"/>
      <rgbColor rgb="FF00FFFF"/>
      <rgbColor rgb="FF800080"/>
      <rgbColor rgb="FF800000"/>
      <rgbColor rgb="FF146178"/>
      <rgbColor rgb="FF0000FF"/>
      <rgbColor rgb="FF00CCFF"/>
      <rgbColor rgb="FFEFF6F8"/>
      <rgbColor rgb="FFEEF3F4"/>
      <rgbColor rgb="FFFFFF99"/>
      <rgbColor rgb="FF99CCFF"/>
      <rgbColor rgb="FFFF99CC"/>
      <rgbColor rgb="FFCC99FF"/>
      <rgbColor rgb="FFFFCC99"/>
      <rgbColor rgb="FF2E91AD"/>
      <rgbColor rgb="FF33CCCC"/>
      <rgbColor rgb="FF99CC00"/>
      <rgbColor rgb="FFFFCC00"/>
      <rgbColor rgb="FFC9892E"/>
      <rgbColor rgb="FFFF6600"/>
      <rgbColor rgb="FF5A6B72"/>
      <rgbColor rgb="FF969696"/>
      <rgbColor rgb="FF0E3A47"/>
      <rgbColor rgb="FF1B8A4B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stime.com/" TargetMode="External"/><Relationship Id="rId2" Type="http://schemas.openxmlformats.org/officeDocument/2006/relationships/hyperlink" Target="https://www.doorprofit.com/" TargetMode="External"/><Relationship Id="rId1" Type="http://schemas.openxmlformats.org/officeDocument/2006/relationships/hyperlink" Target="https://strhours.com/" TargetMode="External"/><Relationship Id="rId5" Type="http://schemas.openxmlformats.org/officeDocument/2006/relationships/hyperlink" Target="https://kidspayroll.com/" TargetMode="External"/><Relationship Id="rId4" Type="http://schemas.openxmlformats.org/officeDocument/2006/relationships/hyperlink" Target="https://rentstage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repstime.com/" TargetMode="External"/><Relationship Id="rId1" Type="http://schemas.openxmlformats.org/officeDocument/2006/relationships/hyperlink" Target="https://strhours.com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8"/>
  <sheetViews>
    <sheetView showGridLines="0" zoomScaleNormal="100" workbookViewId="0"/>
  </sheetViews>
  <sheetFormatPr defaultColWidth="8.6640625" defaultRowHeight="14.25" x14ac:dyDescent="0.45"/>
  <cols>
    <col min="1" max="1" width="2" customWidth="1"/>
    <col min="2" max="2" width="22" customWidth="1"/>
    <col min="3" max="3" width="62" customWidth="1"/>
    <col min="4" max="4" width="2" customWidth="1"/>
  </cols>
  <sheetData>
    <row r="2" spans="2:3" ht="37.5" customHeight="1" x14ac:dyDescent="0.45">
      <c r="B2" s="12" t="s">
        <v>0</v>
      </c>
      <c r="C2" s="12"/>
    </row>
    <row r="3" spans="2:3" ht="21.75" customHeight="1" x14ac:dyDescent="0.45">
      <c r="B3" s="11" t="s">
        <v>1</v>
      </c>
      <c r="C3" s="11"/>
    </row>
    <row r="5" spans="2:3" ht="48" customHeight="1" x14ac:dyDescent="0.45">
      <c r="B5" s="10" t="s">
        <v>2</v>
      </c>
      <c r="C5" s="10"/>
    </row>
    <row r="7" spans="2:3" x14ac:dyDescent="0.45">
      <c r="B7" s="13" t="s">
        <v>3</v>
      </c>
    </row>
    <row r="8" spans="2:3" x14ac:dyDescent="0.45">
      <c r="B8" s="9" t="s">
        <v>4</v>
      </c>
      <c r="C8" s="9"/>
    </row>
    <row r="9" spans="2:3" x14ac:dyDescent="0.45">
      <c r="B9" s="8" t="s">
        <v>5</v>
      </c>
      <c r="C9" s="8"/>
    </row>
    <row r="10" spans="2:3" x14ac:dyDescent="0.45">
      <c r="B10" s="7" t="s">
        <v>6</v>
      </c>
      <c r="C10" s="7"/>
    </row>
    <row r="12" spans="2:3" x14ac:dyDescent="0.45">
      <c r="B12" s="13" t="s">
        <v>7</v>
      </c>
    </row>
    <row r="13" spans="2:3" x14ac:dyDescent="0.45">
      <c r="B13" s="14" t="s">
        <v>8</v>
      </c>
      <c r="C13" s="15" t="s">
        <v>9</v>
      </c>
    </row>
    <row r="14" spans="2:3" x14ac:dyDescent="0.45">
      <c r="B14" s="16" t="s">
        <v>10</v>
      </c>
      <c r="C14" s="15" t="s">
        <v>11</v>
      </c>
    </row>
    <row r="15" spans="2:3" x14ac:dyDescent="0.45">
      <c r="B15" s="17" t="s">
        <v>12</v>
      </c>
      <c r="C15" s="15" t="s">
        <v>13</v>
      </c>
    </row>
    <row r="17" spans="2:3" x14ac:dyDescent="0.45">
      <c r="B17" s="6" t="s">
        <v>14</v>
      </c>
      <c r="C17" s="6"/>
    </row>
    <row r="18" spans="2:3" x14ac:dyDescent="0.45">
      <c r="B18" s="19" t="s">
        <v>15</v>
      </c>
      <c r="C18" s="15" t="s">
        <v>16</v>
      </c>
    </row>
    <row r="19" spans="2:3" x14ac:dyDescent="0.45">
      <c r="B19" s="19" t="s">
        <v>17</v>
      </c>
      <c r="C19" s="15" t="s">
        <v>18</v>
      </c>
    </row>
    <row r="20" spans="2:3" x14ac:dyDescent="0.45">
      <c r="B20" s="19" t="s">
        <v>19</v>
      </c>
      <c r="C20" s="15" t="s">
        <v>20</v>
      </c>
    </row>
    <row r="21" spans="2:3" x14ac:dyDescent="0.45">
      <c r="B21" s="19" t="s">
        <v>21</v>
      </c>
      <c r="C21" s="15" t="s">
        <v>22</v>
      </c>
    </row>
    <row r="22" spans="2:3" x14ac:dyDescent="0.45">
      <c r="B22" s="19" t="s">
        <v>23</v>
      </c>
      <c r="C22" s="15" t="s">
        <v>24</v>
      </c>
    </row>
    <row r="24" spans="2:3" ht="15.75" customHeight="1" x14ac:dyDescent="0.45">
      <c r="B24" s="5" t="s">
        <v>25</v>
      </c>
      <c r="C24" s="5"/>
    </row>
    <row r="25" spans="2:3" ht="15.75" customHeight="1" x14ac:dyDescent="0.45">
      <c r="B25" s="5"/>
      <c r="C25" s="5"/>
    </row>
    <row r="26" spans="2:3" ht="15.75" customHeight="1" x14ac:dyDescent="0.45">
      <c r="B26" s="5"/>
      <c r="C26" s="5"/>
    </row>
    <row r="27" spans="2:3" ht="15.75" customHeight="1" x14ac:dyDescent="0.45">
      <c r="B27" s="5"/>
      <c r="C27" s="5"/>
    </row>
    <row r="28" spans="2:3" ht="15.75" customHeight="1" x14ac:dyDescent="0.45">
      <c r="B28" s="5"/>
      <c r="C28" s="5"/>
    </row>
  </sheetData>
  <mergeCells count="8">
    <mergeCell ref="B10:C10"/>
    <mergeCell ref="B17:C17"/>
    <mergeCell ref="B24:C28"/>
    <mergeCell ref="B2:C2"/>
    <mergeCell ref="B3:C3"/>
    <mergeCell ref="B5:C5"/>
    <mergeCell ref="B8:C8"/>
    <mergeCell ref="B9:C9"/>
  </mergeCells>
  <hyperlinks>
    <hyperlink ref="B18" r:id="rId1" xr:uid="{00000000-0004-0000-0000-000000000000}"/>
    <hyperlink ref="B19" r:id="rId2" xr:uid="{00000000-0004-0000-0000-000001000000}"/>
    <hyperlink ref="B20" r:id="rId3" xr:uid="{00000000-0004-0000-0000-000002000000}"/>
    <hyperlink ref="B21" r:id="rId4" xr:uid="{00000000-0004-0000-0000-000003000000}"/>
    <hyperlink ref="B22" r:id="rId5" xr:uid="{00000000-0004-0000-0000-000004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8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25" x14ac:dyDescent="0.45"/>
  <cols>
    <col min="1" max="1" width="2" customWidth="1"/>
    <col min="2" max="2" width="30" customWidth="1"/>
    <col min="3" max="3" width="12" customWidth="1"/>
    <col min="4" max="4" width="14" customWidth="1"/>
    <col min="5" max="5" width="3" customWidth="1"/>
    <col min="6" max="6" width="30" customWidth="1"/>
    <col min="7" max="7" width="12" customWidth="1"/>
    <col min="8" max="8" width="14" customWidth="1"/>
    <col min="9" max="9" width="2" customWidth="1"/>
  </cols>
  <sheetData>
    <row r="1" spans="2:8" ht="25.5" customHeight="1" x14ac:dyDescent="0.45">
      <c r="B1" s="4" t="s">
        <v>26</v>
      </c>
      <c r="C1" s="4"/>
      <c r="D1" s="4"/>
      <c r="E1" s="4"/>
      <c r="F1" s="4"/>
      <c r="G1" s="4"/>
      <c r="H1" s="4"/>
    </row>
    <row r="2" spans="2:8" ht="27.75" customHeight="1" x14ac:dyDescent="0.45">
      <c r="B2" s="3" t="str">
        <f>IF($H$16=0,"Enter your numbers below to see the verdict",IF(OR($H$20&lt;=0,$H$24&lt;1),"PASS - Negative cash flow or NOI does not cover the debt",IF(AND($H$23&gt;=0.08,$H$24&gt;=1.25),"GREENLIGHT - Strong short-term rental deal","CAUTION - Cash flows, but below the greenlight thresholds")))</f>
        <v>Enter your numbers below to see the verdict</v>
      </c>
      <c r="C2" s="3"/>
      <c r="D2" s="3"/>
      <c r="E2" s="3"/>
      <c r="F2" s="3"/>
      <c r="G2" s="3"/>
      <c r="H2" s="3"/>
    </row>
    <row r="3" spans="2:8" ht="13.5" customHeight="1" x14ac:dyDescent="0.45">
      <c r="B3" s="2" t="s">
        <v>27</v>
      </c>
      <c r="C3" s="2"/>
      <c r="D3" s="2" t="s">
        <v>28</v>
      </c>
      <c r="E3" s="2"/>
      <c r="F3" s="2" t="s">
        <v>29</v>
      </c>
      <c r="G3" s="2"/>
      <c r="H3" s="20" t="s">
        <v>30</v>
      </c>
    </row>
    <row r="4" spans="2:8" ht="21.75" customHeight="1" x14ac:dyDescent="0.45">
      <c r="B4" s="1">
        <f>$H$23</f>
        <v>0</v>
      </c>
      <c r="C4" s="1"/>
      <c r="D4" s="1">
        <f>$H$22</f>
        <v>0</v>
      </c>
      <c r="E4" s="1"/>
      <c r="F4" s="37">
        <f>$H$21</f>
        <v>0</v>
      </c>
      <c r="G4" s="37"/>
      <c r="H4" s="21">
        <f>$H$24</f>
        <v>0</v>
      </c>
    </row>
    <row r="6" spans="2:8" x14ac:dyDescent="0.45">
      <c r="B6" s="6" t="s">
        <v>31</v>
      </c>
      <c r="C6" s="6"/>
      <c r="D6" s="6"/>
      <c r="F6" s="6" t="s">
        <v>32</v>
      </c>
      <c r="G6" s="6"/>
      <c r="H6" s="6"/>
    </row>
    <row r="7" spans="2:8" x14ac:dyDescent="0.45">
      <c r="B7" s="22" t="s">
        <v>33</v>
      </c>
      <c r="D7" s="23"/>
      <c r="F7" s="22" t="s">
        <v>34</v>
      </c>
      <c r="G7" s="24"/>
      <c r="H7" s="25">
        <f>$G$7*$D$8</f>
        <v>0</v>
      </c>
    </row>
    <row r="8" spans="2:8" x14ac:dyDescent="0.45">
      <c r="B8" s="22" t="s">
        <v>35</v>
      </c>
      <c r="D8" s="26"/>
      <c r="F8" s="22" t="s">
        <v>36</v>
      </c>
      <c r="G8" s="24"/>
      <c r="H8" s="25">
        <f>$G$8*$D$8</f>
        <v>0</v>
      </c>
    </row>
    <row r="9" spans="2:8" x14ac:dyDescent="0.45">
      <c r="B9" s="22" t="s">
        <v>37</v>
      </c>
      <c r="D9" s="26"/>
      <c r="F9" s="22" t="s">
        <v>38</v>
      </c>
      <c r="H9" s="25">
        <f>$D$8-$H$7</f>
        <v>0</v>
      </c>
    </row>
    <row r="10" spans="2:8" x14ac:dyDescent="0.45">
      <c r="B10" s="22" t="s">
        <v>39</v>
      </c>
      <c r="D10" s="26"/>
      <c r="F10" s="22" t="s">
        <v>40</v>
      </c>
      <c r="G10" s="24"/>
    </row>
    <row r="11" spans="2:8" x14ac:dyDescent="0.45">
      <c r="B11" s="27" t="s">
        <v>41</v>
      </c>
      <c r="D11" s="28">
        <f>$H$7+$H$8+$D$9+$D$10</f>
        <v>0</v>
      </c>
      <c r="F11" s="22" t="s">
        <v>42</v>
      </c>
      <c r="H11" s="29"/>
    </row>
    <row r="12" spans="2:8" x14ac:dyDescent="0.45">
      <c r="F12" s="22" t="s">
        <v>43</v>
      </c>
      <c r="H12" s="30">
        <f>IFERROR(-PMT($G$10/12,$H$11*12,$H$9),0)</f>
        <v>0</v>
      </c>
    </row>
    <row r="13" spans="2:8" x14ac:dyDescent="0.45">
      <c r="F13" s="22" t="s">
        <v>44</v>
      </c>
      <c r="H13" s="25">
        <f>$H$12*12</f>
        <v>0</v>
      </c>
    </row>
    <row r="15" spans="2:8" x14ac:dyDescent="0.45">
      <c r="B15" s="6" t="s">
        <v>45</v>
      </c>
      <c r="C15" s="6"/>
      <c r="D15" s="6"/>
      <c r="F15" s="6" t="s">
        <v>46</v>
      </c>
      <c r="G15" s="6"/>
      <c r="H15" s="6"/>
    </row>
    <row r="16" spans="2:8" x14ac:dyDescent="0.45">
      <c r="B16" s="22" t="s">
        <v>47</v>
      </c>
      <c r="D16" s="31"/>
      <c r="F16" s="22" t="s">
        <v>48</v>
      </c>
      <c r="H16" s="25">
        <f>$D$20</f>
        <v>0</v>
      </c>
    </row>
    <row r="17" spans="2:8" x14ac:dyDescent="0.45">
      <c r="B17" s="22" t="s">
        <v>49</v>
      </c>
      <c r="D17" s="32"/>
      <c r="F17" s="22" t="s">
        <v>50</v>
      </c>
      <c r="H17" s="25">
        <f>-$D$35</f>
        <v>0</v>
      </c>
    </row>
    <row r="18" spans="2:8" x14ac:dyDescent="0.45">
      <c r="B18" s="22" t="s">
        <v>51</v>
      </c>
      <c r="D18" s="33">
        <f>$D$17*365</f>
        <v>0</v>
      </c>
      <c r="F18" s="27" t="s">
        <v>52</v>
      </c>
      <c r="H18" s="28">
        <f>$H$16+$H$17</f>
        <v>0</v>
      </c>
    </row>
    <row r="19" spans="2:8" x14ac:dyDescent="0.45">
      <c r="B19" s="22" t="s">
        <v>53</v>
      </c>
      <c r="D19" s="31"/>
      <c r="F19" s="22" t="s">
        <v>44</v>
      </c>
      <c r="H19" s="25">
        <f>-$H$13</f>
        <v>0</v>
      </c>
    </row>
    <row r="20" spans="2:8" x14ac:dyDescent="0.45">
      <c r="B20" s="27" t="s">
        <v>54</v>
      </c>
      <c r="D20" s="28">
        <f>$D$16*$D$18+$D$19*12</f>
        <v>0</v>
      </c>
      <c r="F20" s="27" t="s">
        <v>55</v>
      </c>
      <c r="H20" s="28">
        <f>$H$18+$H$19</f>
        <v>0</v>
      </c>
    </row>
    <row r="21" spans="2:8" x14ac:dyDescent="0.45">
      <c r="B21" s="27" t="s">
        <v>56</v>
      </c>
      <c r="D21" s="28">
        <f>$D$20/12</f>
        <v>0</v>
      </c>
      <c r="F21" s="27" t="s">
        <v>57</v>
      </c>
      <c r="H21" s="34">
        <f>$H$20/12</f>
        <v>0</v>
      </c>
    </row>
    <row r="22" spans="2:8" x14ac:dyDescent="0.45">
      <c r="F22" s="22" t="s">
        <v>58</v>
      </c>
      <c r="H22" s="35">
        <f>IFERROR($H$18/$D$8,0)</f>
        <v>0</v>
      </c>
    </row>
    <row r="23" spans="2:8" x14ac:dyDescent="0.45">
      <c r="B23" s="6" t="s">
        <v>59</v>
      </c>
      <c r="C23" s="6"/>
      <c r="D23" s="6"/>
      <c r="F23" s="22" t="s">
        <v>60</v>
      </c>
      <c r="H23" s="35">
        <f>IFERROR($H$20/$D$11,0)</f>
        <v>0</v>
      </c>
    </row>
    <row r="24" spans="2:8" x14ac:dyDescent="0.45">
      <c r="B24" s="22" t="s">
        <v>61</v>
      </c>
      <c r="D24" s="26"/>
      <c r="F24" s="22" t="s">
        <v>30</v>
      </c>
      <c r="H24" s="36">
        <f>IFERROR($H$18/$H$13,0)</f>
        <v>0</v>
      </c>
    </row>
    <row r="25" spans="2:8" x14ac:dyDescent="0.45">
      <c r="B25" s="22" t="s">
        <v>62</v>
      </c>
      <c r="D25" s="26"/>
      <c r="F25" s="22" t="s">
        <v>63</v>
      </c>
      <c r="H25" s="30">
        <f>IFERROR(($D$16*$D$18)/365,0)</f>
        <v>0</v>
      </c>
    </row>
    <row r="26" spans="2:8" x14ac:dyDescent="0.45">
      <c r="B26" s="22" t="s">
        <v>64</v>
      </c>
      <c r="C26" s="24"/>
      <c r="F26" s="22" t="s">
        <v>65</v>
      </c>
      <c r="H26" s="35">
        <f>IFERROR($D$35/$H$16,0)</f>
        <v>0</v>
      </c>
    </row>
    <row r="27" spans="2:8" x14ac:dyDescent="0.45">
      <c r="B27" s="22" t="s">
        <v>66</v>
      </c>
      <c r="C27" s="24"/>
    </row>
    <row r="28" spans="2:8" x14ac:dyDescent="0.45">
      <c r="B28" s="22" t="s">
        <v>67</v>
      </c>
      <c r="D28" s="31"/>
    </row>
    <row r="29" spans="2:8" x14ac:dyDescent="0.45">
      <c r="B29" s="22" t="s">
        <v>68</v>
      </c>
      <c r="D29" s="31"/>
    </row>
    <row r="30" spans="2:8" x14ac:dyDescent="0.45">
      <c r="B30" s="22" t="s">
        <v>69</v>
      </c>
      <c r="D30" s="31"/>
    </row>
    <row r="31" spans="2:8" x14ac:dyDescent="0.45">
      <c r="B31" s="22" t="s">
        <v>70</v>
      </c>
      <c r="D31" s="31"/>
    </row>
    <row r="32" spans="2:8" x14ac:dyDescent="0.45">
      <c r="B32" s="22" t="s">
        <v>71</v>
      </c>
      <c r="C32" s="24"/>
    </row>
    <row r="33" spans="2:8" x14ac:dyDescent="0.45">
      <c r="B33" s="22" t="s">
        <v>72</v>
      </c>
      <c r="C33" s="24"/>
    </row>
    <row r="34" spans="2:8" x14ac:dyDescent="0.45">
      <c r="B34" s="22" t="s">
        <v>73</v>
      </c>
      <c r="D34" s="31"/>
    </row>
    <row r="35" spans="2:8" x14ac:dyDescent="0.45">
      <c r="B35" s="27" t="s">
        <v>74</v>
      </c>
      <c r="D35" s="28">
        <f>$D$24+$D$25+$C$26*$H$16+$C$27*$H$16+($D$28+$D$29+$D$30+$D$31+$D$34)*12+$C$32*$H$16+$C$33*$H$16</f>
        <v>0</v>
      </c>
    </row>
    <row r="37" spans="2:8" ht="15" customHeight="1" x14ac:dyDescent="0.45">
      <c r="B37" s="5" t="s">
        <v>75</v>
      </c>
      <c r="C37" s="5"/>
      <c r="D37" s="5"/>
      <c r="E37" s="5"/>
      <c r="F37" s="5"/>
      <c r="G37" s="5"/>
      <c r="H37" s="5"/>
    </row>
    <row r="38" spans="2:8" x14ac:dyDescent="0.45">
      <c r="B38" s="5"/>
      <c r="C38" s="5"/>
      <c r="D38" s="5"/>
      <c r="E38" s="5"/>
      <c r="F38" s="5"/>
      <c r="G38" s="5"/>
      <c r="H38" s="5"/>
    </row>
  </sheetData>
  <sheetProtection password="CE4B" sheet="1" formatCells="0"/>
  <mergeCells count="14">
    <mergeCell ref="B15:D15"/>
    <mergeCell ref="F15:H15"/>
    <mergeCell ref="B23:D23"/>
    <mergeCell ref="B37:H38"/>
    <mergeCell ref="B4:C4"/>
    <mergeCell ref="D4:E4"/>
    <mergeCell ref="F4:G4"/>
    <mergeCell ref="B6:D6"/>
    <mergeCell ref="F6:H6"/>
    <mergeCell ref="B1:H1"/>
    <mergeCell ref="B2:H2"/>
    <mergeCell ref="B3:C3"/>
    <mergeCell ref="D3:E3"/>
    <mergeCell ref="F3:G3"/>
  </mergeCells>
  <conditionalFormatting sqref="B2">
    <cfRule type="expression" dxfId="2" priority="2">
      <formula>AND($H$16&gt;0,$H$20&gt;0,$H$23&gt;=0.08,$H$24&gt;=1.25)</formula>
    </cfRule>
    <cfRule type="expression" dxfId="1" priority="3">
      <formula>AND($H$16&gt;0,OR($H$20&lt;=0,$H$24&lt;1))</formula>
    </cfRule>
    <cfRule type="expression" dxfId="0" priority="4">
      <formula>$H$16&gt;0</formula>
    </cfRule>
  </conditionalFormatting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2"/>
  <sheetViews>
    <sheetView showGridLines="0" zoomScaleNormal="100" workbookViewId="0"/>
  </sheetViews>
  <sheetFormatPr defaultColWidth="8.6640625" defaultRowHeight="14.25" x14ac:dyDescent="0.45"/>
  <cols>
    <col min="1" max="1" width="2" customWidth="1"/>
    <col min="2" max="2" width="38" customWidth="1"/>
    <col min="3" max="3" width="16" customWidth="1"/>
    <col min="4" max="4" width="2" customWidth="1"/>
    <col min="5" max="5" width="40" customWidth="1"/>
  </cols>
  <sheetData>
    <row r="1" spans="2:5" ht="27.75" customHeight="1" x14ac:dyDescent="0.45">
      <c r="B1" s="4" t="s">
        <v>76</v>
      </c>
      <c r="C1" s="4"/>
      <c r="D1" s="4"/>
      <c r="E1" s="4"/>
    </row>
    <row r="2" spans="2:5" x14ac:dyDescent="0.45">
      <c r="B2" s="38" t="s">
        <v>77</v>
      </c>
      <c r="C2" s="38"/>
      <c r="D2" s="38"/>
      <c r="E2" s="38"/>
    </row>
    <row r="4" spans="2:5" x14ac:dyDescent="0.45">
      <c r="B4" s="6" t="s">
        <v>78</v>
      </c>
      <c r="C4" s="6"/>
      <c r="E4" s="18" t="s">
        <v>79</v>
      </c>
    </row>
    <row r="5" spans="2:5" ht="15" customHeight="1" x14ac:dyDescent="0.45">
      <c r="B5" s="22" t="s">
        <v>35</v>
      </c>
      <c r="C5" s="25">
        <f>'STR Analyzer'!$D$8</f>
        <v>0</v>
      </c>
      <c r="E5" s="39" t="s">
        <v>80</v>
      </c>
    </row>
    <row r="6" spans="2:5" x14ac:dyDescent="0.45">
      <c r="B6" s="22" t="s">
        <v>81</v>
      </c>
      <c r="C6" s="25">
        <f>0</f>
        <v>0</v>
      </c>
      <c r="E6" s="39"/>
    </row>
    <row r="7" spans="2:5" x14ac:dyDescent="0.45">
      <c r="B7" s="22" t="s">
        <v>82</v>
      </c>
      <c r="C7" s="25">
        <f>'STR Analyzer'!$D$9</f>
        <v>0</v>
      </c>
      <c r="E7" s="39"/>
    </row>
    <row r="8" spans="2:5" x14ac:dyDescent="0.45">
      <c r="B8" s="22" t="s">
        <v>83</v>
      </c>
      <c r="C8" s="24">
        <v>0.2</v>
      </c>
      <c r="E8" s="19" t="s">
        <v>84</v>
      </c>
    </row>
    <row r="9" spans="2:5" ht="15" customHeight="1" x14ac:dyDescent="0.45">
      <c r="B9" s="22" t="s">
        <v>85</v>
      </c>
      <c r="C9" s="24">
        <v>0.3</v>
      </c>
      <c r="E9" s="40" t="s">
        <v>86</v>
      </c>
    </row>
    <row r="10" spans="2:5" x14ac:dyDescent="0.45">
      <c r="B10" s="22" t="s">
        <v>87</v>
      </c>
      <c r="C10" s="24">
        <v>1</v>
      </c>
      <c r="E10" s="40"/>
    </row>
    <row r="11" spans="2:5" x14ac:dyDescent="0.45">
      <c r="B11" s="22" t="s">
        <v>88</v>
      </c>
      <c r="C11" s="24">
        <v>0.32</v>
      </c>
      <c r="E11" s="40"/>
    </row>
    <row r="12" spans="2:5" x14ac:dyDescent="0.45">
      <c r="E12" s="19" t="s">
        <v>89</v>
      </c>
    </row>
    <row r="13" spans="2:5" ht="15" customHeight="1" x14ac:dyDescent="0.45">
      <c r="B13" s="6" t="s">
        <v>90</v>
      </c>
      <c r="C13" s="6"/>
      <c r="E13" s="40" t="s">
        <v>91</v>
      </c>
    </row>
    <row r="14" spans="2:5" x14ac:dyDescent="0.45">
      <c r="B14" s="22" t="s">
        <v>92</v>
      </c>
      <c r="C14" s="25">
        <f>($C$5)*(1-$C$8)+$C$6</f>
        <v>0</v>
      </c>
      <c r="E14" s="40"/>
    </row>
    <row r="15" spans="2:5" x14ac:dyDescent="0.45">
      <c r="B15" s="22" t="s">
        <v>93</v>
      </c>
      <c r="C15" s="25">
        <f>$C$14*$C$9+$C$7</f>
        <v>0</v>
      </c>
    </row>
    <row r="16" spans="2:5" x14ac:dyDescent="0.45">
      <c r="B16" s="27" t="s">
        <v>94</v>
      </c>
      <c r="C16" s="28">
        <f>$C$15*$C$10</f>
        <v>0</v>
      </c>
    </row>
    <row r="17" spans="2:3" x14ac:dyDescent="0.45">
      <c r="B17" s="27" t="s">
        <v>95</v>
      </c>
      <c r="C17" s="28">
        <f>$C$16*$C$11</f>
        <v>0</v>
      </c>
    </row>
    <row r="19" spans="2:3" ht="15" customHeight="1" x14ac:dyDescent="0.45">
      <c r="B19" s="5" t="s">
        <v>96</v>
      </c>
      <c r="C19" s="5"/>
    </row>
    <row r="20" spans="2:3" x14ac:dyDescent="0.45">
      <c r="B20" s="5"/>
      <c r="C20" s="5"/>
    </row>
    <row r="21" spans="2:3" x14ac:dyDescent="0.45">
      <c r="B21" s="5"/>
      <c r="C21" s="5"/>
    </row>
    <row r="22" spans="2:3" x14ac:dyDescent="0.45">
      <c r="B22" s="5"/>
      <c r="C22" s="5"/>
    </row>
  </sheetData>
  <sheetProtection password="CE4B" sheet="1"/>
  <mergeCells count="8">
    <mergeCell ref="B13:C13"/>
    <mergeCell ref="E13:E14"/>
    <mergeCell ref="B19:C22"/>
    <mergeCell ref="B1:E1"/>
    <mergeCell ref="B2:E2"/>
    <mergeCell ref="B4:C4"/>
    <mergeCell ref="E5:E7"/>
    <mergeCell ref="E9:E11"/>
  </mergeCells>
  <hyperlinks>
    <hyperlink ref="E8" r:id="rId1" xr:uid="{00000000-0004-0000-0200-000000000000}"/>
    <hyperlink ref="E12" r:id="rId2" xr:uid="{00000000-0004-0000-0200-000001000000}"/>
  </hyperlinks>
  <pageMargins left="0.75" right="0.75" top="1" bottom="1" header="0.511811023622047" footer="0.511811023622047"/>
  <pageSetup paperSize="9" orientation="portrait" horizontalDpi="300" verticalDpi="30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STR Analyzer</vt:lpstr>
      <vt:lpstr>Tax Savings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AROI</dc:creator>
  <dc:description/>
  <cp:lastModifiedBy>Jennifer Beadles</cp:lastModifiedBy>
  <cp:revision>0</cp:revision>
  <dcterms:created xsi:type="dcterms:W3CDTF">2026-06-24T13:53:24Z</dcterms:created>
  <dcterms:modified xsi:type="dcterms:W3CDTF">2026-06-25T00:58:54Z</dcterms:modified>
  <dc:language>en-US</dc:language>
</cp:coreProperties>
</file>